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https://porkboard5-my.sharepoint.com/personal/aparrish_pork_org/Documents/Desktop/"/>
    </mc:Choice>
  </mc:AlternateContent>
  <xr:revisionPtr revIDLastSave="0" documentId="8_{5160D7CB-4D5E-42A6-ACEA-4BB4F32DBB6B}" xr6:coauthVersionLast="47" xr6:coauthVersionMax="47" xr10:uidLastSave="{00000000-0000-0000-0000-000000000000}"/>
  <bookViews>
    <workbookView xWindow="80" yWindow="600" windowWidth="30360" windowHeight="16740" tabRatio="704" xr2:uid="{00000000-000D-0000-FFFF-FFFF00000000}"/>
  </bookViews>
  <sheets>
    <sheet name="Instructions" sheetId="1" r:id="rId1"/>
    <sheet name="Site Info" sheetId="2" r:id="rId2"/>
    <sheet name="Audit Tool" sheetId="3" r:id="rId3"/>
    <sheet name="Animal Benchmarks" sheetId="4" r:id="rId4"/>
    <sheet name="Audit Report" sheetId="5" r:id="rId5"/>
  </sheets>
  <definedNames>
    <definedName name="_xlnm._FilterDatabase" localSheetId="2" hidden="1">'Audit Tool'!$A$2:$H$124</definedName>
    <definedName name="five" localSheetId="1">'Site Info'!$A$113:$A$114</definedName>
    <definedName name="five">'Audit Tool'!$A$152:$A$153</definedName>
    <definedName name="NAfive" localSheetId="1">'Site Info'!$A$116:$A$118</definedName>
    <definedName name="NAfive">'Audit Tool'!$A$155:$A$157</definedName>
    <definedName name="NAten" localSheetId="1">'Site Info'!$A$109:$A$111</definedName>
    <definedName name="NAten">'Audit Tool'!$A$148:$A$150</definedName>
    <definedName name="NAtwo" localSheetId="1">'Site Info'!$A$123:$A$125</definedName>
    <definedName name="NAtwo">'Audit Tool'!$A$162:$A$164</definedName>
    <definedName name="notobserved" localSheetId="1">'Site Info'!$A$133:$A$135</definedName>
    <definedName name="notobserved">'Audit Tool'!$A$172:$A$174</definedName>
    <definedName name="One" localSheetId="1">'Site Info'!$A$127:$A$128</definedName>
    <definedName name="One">'Audit Tool'!$A$166:$A$167</definedName>
    <definedName name="pass" localSheetId="1">'Site Info'!$A$130:$A$131</definedName>
    <definedName name="pass">'Audit Tool'!$A$169:$A$170</definedName>
    <definedName name="_xlnm.Print_Area" localSheetId="4">'Audit Report'!$A$1:$E$162</definedName>
    <definedName name="_xlnm.Print_Area" localSheetId="2">'Audit Tool'!$A$1:$H$133</definedName>
    <definedName name="_xlnm.Print_Area" localSheetId="1">'Site Info'!$A$1:$H$100</definedName>
    <definedName name="ten" localSheetId="1">'Site Info'!$A$106:$A$107</definedName>
    <definedName name="ten">'Audit Tool'!$A$145:$A$146</definedName>
    <definedName name="Transport" localSheetId="1">'Site Info'!$A$12:$A$13</definedName>
    <definedName name="Transport">'Audit Tool'!$A$142:$A$143</definedName>
    <definedName name="two" localSheetId="1">'Site Info'!$A$120:$A$121</definedName>
    <definedName name="two">'Audit Tool'!$A$159:$A$160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6" i="5" l="1"/>
  <c r="D156" i="5"/>
  <c r="E155" i="5"/>
  <c r="D155" i="5"/>
  <c r="E154" i="5"/>
  <c r="D154" i="5"/>
  <c r="E153" i="5"/>
  <c r="D153" i="5"/>
  <c r="E152" i="5"/>
  <c r="D152" i="5"/>
  <c r="C152" i="5"/>
  <c r="E151" i="5"/>
  <c r="D151" i="5"/>
  <c r="C151" i="5"/>
  <c r="E150" i="5"/>
  <c r="D150" i="5"/>
  <c r="C150" i="5"/>
  <c r="E149" i="5"/>
  <c r="D149" i="5"/>
  <c r="E148" i="5"/>
  <c r="D148" i="5"/>
  <c r="E147" i="5"/>
  <c r="D147" i="5"/>
  <c r="D14" i="5" s="1"/>
  <c r="E146" i="5"/>
  <c r="D146" i="5"/>
  <c r="C146" i="5"/>
  <c r="E145" i="5"/>
  <c r="D145" i="5"/>
  <c r="C145" i="5"/>
  <c r="C14" i="5" s="1"/>
  <c r="E144" i="5"/>
  <c r="D144" i="5"/>
  <c r="C144" i="5"/>
  <c r="E143" i="5"/>
  <c r="D143" i="5"/>
  <c r="C143"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D13" i="5" s="1"/>
  <c r="E13" i="5" s="1"/>
  <c r="C132" i="5"/>
  <c r="C13" i="5" s="1"/>
  <c r="E129" i="5"/>
  <c r="D129" i="5"/>
  <c r="E128" i="5"/>
  <c r="D128" i="5"/>
  <c r="E127" i="5"/>
  <c r="D127" i="5"/>
  <c r="E126" i="5"/>
  <c r="D126" i="5"/>
  <c r="E125" i="5"/>
  <c r="D125" i="5"/>
  <c r="E124" i="5"/>
  <c r="D124" i="5"/>
  <c r="E123" i="5"/>
  <c r="D123" i="5"/>
  <c r="C123" i="5"/>
  <c r="C12" i="5" s="1"/>
  <c r="E122" i="5"/>
  <c r="D122" i="5"/>
  <c r="E121" i="5"/>
  <c r="D121" i="5"/>
  <c r="E120" i="5"/>
  <c r="D120" i="5"/>
  <c r="E119" i="5"/>
  <c r="D119" i="5"/>
  <c r="E118" i="5"/>
  <c r="D118" i="5"/>
  <c r="E117" i="5"/>
  <c r="D117" i="5"/>
  <c r="E116" i="5"/>
  <c r="D116" i="5"/>
  <c r="E115" i="5"/>
  <c r="D115" i="5"/>
  <c r="E114" i="5"/>
  <c r="D114" i="5"/>
  <c r="E113" i="5"/>
  <c r="D113" i="5"/>
  <c r="D12" i="5" s="1"/>
  <c r="C113" i="5"/>
  <c r="E110" i="5"/>
  <c r="D110" i="5"/>
  <c r="E109" i="5"/>
  <c r="D109" i="5"/>
  <c r="E108" i="5"/>
  <c r="D108" i="5"/>
  <c r="E107" i="5"/>
  <c r="D107" i="5"/>
  <c r="E106" i="5"/>
  <c r="D106" i="5"/>
  <c r="C106" i="5"/>
  <c r="E105" i="5"/>
  <c r="D105" i="5"/>
  <c r="E104" i="5"/>
  <c r="D104" i="5"/>
  <c r="E103" i="5"/>
  <c r="D103" i="5"/>
  <c r="D11" i="5" s="1"/>
  <c r="E11" i="5" s="1"/>
  <c r="E102" i="5"/>
  <c r="D102" i="5"/>
  <c r="C102" i="5"/>
  <c r="E101" i="5"/>
  <c r="D101" i="5"/>
  <c r="E98" i="5"/>
  <c r="D98" i="5"/>
  <c r="C98" i="5"/>
  <c r="E97" i="5"/>
  <c r="D97" i="5"/>
  <c r="C97" i="5"/>
  <c r="C10" i="5" s="1"/>
  <c r="E96" i="5"/>
  <c r="D96" i="5"/>
  <c r="E95" i="5"/>
  <c r="D95" i="5"/>
  <c r="E94" i="5"/>
  <c r="D94" i="5"/>
  <c r="E93" i="5"/>
  <c r="D93" i="5"/>
  <c r="C93" i="5"/>
  <c r="E92" i="5"/>
  <c r="D92" i="5"/>
  <c r="E91" i="5"/>
  <c r="D91" i="5"/>
  <c r="D10" i="5" s="1"/>
  <c r="E90" i="5"/>
  <c r="D90" i="5"/>
  <c r="E87" i="5"/>
  <c r="D87" i="5"/>
  <c r="C87" i="5"/>
  <c r="E86" i="5"/>
  <c r="D86" i="5"/>
  <c r="E85" i="5"/>
  <c r="D85" i="5"/>
  <c r="C85" i="5"/>
  <c r="E84" i="5"/>
  <c r="D84" i="5"/>
  <c r="E83" i="5"/>
  <c r="D83" i="5"/>
  <c r="C83" i="5"/>
  <c r="E82" i="5"/>
  <c r="D82" i="5"/>
  <c r="E81" i="5"/>
  <c r="E80" i="5"/>
  <c r="E79" i="5"/>
  <c r="D79" i="5"/>
  <c r="E78" i="5"/>
  <c r="E77" i="5"/>
  <c r="E76" i="5"/>
  <c r="E75" i="5"/>
  <c r="E74" i="5"/>
  <c r="D74" i="5"/>
  <c r="E73" i="5"/>
  <c r="E72" i="5"/>
  <c r="E71" i="5"/>
  <c r="E70" i="5"/>
  <c r="E69" i="5"/>
  <c r="E68" i="5"/>
  <c r="E67" i="5"/>
  <c r="E66" i="5"/>
  <c r="D66" i="5"/>
  <c r="E65" i="5"/>
  <c r="E64" i="5"/>
  <c r="E63" i="5"/>
  <c r="E62" i="5"/>
  <c r="E61" i="5"/>
  <c r="E60" i="5"/>
  <c r="E59" i="5"/>
  <c r="E58" i="5"/>
  <c r="D58" i="5"/>
  <c r="E57" i="5"/>
  <c r="E56" i="5"/>
  <c r="E55" i="5"/>
  <c r="E54" i="5"/>
  <c r="E53" i="5"/>
  <c r="D53" i="5"/>
  <c r="E52" i="5"/>
  <c r="E51" i="5"/>
  <c r="E50" i="5"/>
  <c r="E49" i="5"/>
  <c r="E48" i="5"/>
  <c r="D48" i="5"/>
  <c r="E47" i="5"/>
  <c r="E46" i="5"/>
  <c r="E45" i="5"/>
  <c r="E44" i="5"/>
  <c r="E43" i="5"/>
  <c r="D43" i="5"/>
  <c r="E42" i="5"/>
  <c r="E41" i="5"/>
  <c r="E40" i="5"/>
  <c r="E39" i="5"/>
  <c r="E38" i="5"/>
  <c r="D38" i="5"/>
  <c r="E37" i="5"/>
  <c r="E36" i="5"/>
  <c r="E35" i="5"/>
  <c r="E34" i="5"/>
  <c r="D34" i="5"/>
  <c r="E33" i="5"/>
  <c r="D33" i="5"/>
  <c r="E32" i="5"/>
  <c r="D32" i="5"/>
  <c r="C32" i="5"/>
  <c r="E31" i="5"/>
  <c r="D31" i="5"/>
  <c r="E30" i="5"/>
  <c r="D30" i="5"/>
  <c r="C30" i="5"/>
  <c r="E29" i="5"/>
  <c r="D29" i="5"/>
  <c r="C29" i="5"/>
  <c r="E28" i="5"/>
  <c r="D28" i="5"/>
  <c r="C28" i="5"/>
  <c r="E25" i="5"/>
  <c r="D25" i="5"/>
  <c r="E24" i="5"/>
  <c r="D24" i="5"/>
  <c r="E23" i="5"/>
  <c r="D23" i="5"/>
  <c r="E22" i="5"/>
  <c r="D22" i="5"/>
  <c r="E21" i="5"/>
  <c r="D21" i="5"/>
  <c r="E16" i="5"/>
  <c r="C11" i="5"/>
  <c r="C6" i="5"/>
  <c r="E5" i="5"/>
  <c r="C5" i="5"/>
  <c r="E4" i="5"/>
  <c r="C4" i="5"/>
  <c r="E3" i="5"/>
  <c r="C3" i="5"/>
  <c r="C42" i="4"/>
  <c r="C36" i="4"/>
  <c r="C30" i="4"/>
  <c r="D28" i="4"/>
  <c r="F87" i="3" s="1"/>
  <c r="C26" i="4"/>
  <c r="D25" i="4"/>
  <c r="F83" i="3" s="1"/>
  <c r="D24" i="4"/>
  <c r="F82" i="3" s="1"/>
  <c r="C22" i="4"/>
  <c r="C18" i="4"/>
  <c r="D16" i="4"/>
  <c r="C44" i="5" s="1"/>
  <c r="C14" i="4"/>
  <c r="D12" i="4"/>
  <c r="F67" i="3" s="1"/>
  <c r="C10" i="4"/>
  <c r="C3" i="4"/>
  <c r="C71" i="5" s="1"/>
  <c r="C2" i="4"/>
  <c r="D44" i="4" s="1"/>
  <c r="F1" i="3"/>
  <c r="B1" i="3"/>
  <c r="E10" i="5" l="1"/>
  <c r="D40" i="4"/>
  <c r="F103" i="3" s="1"/>
  <c r="D29" i="4"/>
  <c r="F88" i="3" s="1"/>
  <c r="D38" i="4"/>
  <c r="D13" i="4"/>
  <c r="F68" i="3" s="1"/>
  <c r="D17" i="4"/>
  <c r="C45" i="5" s="1"/>
  <c r="D71" i="5"/>
  <c r="C59" i="5"/>
  <c r="F108" i="3"/>
  <c r="C80" i="5"/>
  <c r="E12" i="5"/>
  <c r="E14" i="5"/>
  <c r="F72" i="3"/>
  <c r="D32" i="4"/>
  <c r="C63" i="5"/>
  <c r="D9" i="4"/>
  <c r="D21" i="4"/>
  <c r="D34" i="4"/>
  <c r="D63" i="5"/>
  <c r="C4" i="4"/>
  <c r="D8" i="4"/>
  <c r="D20" i="4"/>
  <c r="D35" i="4"/>
  <c r="C79" i="5"/>
  <c r="C54" i="5"/>
  <c r="C55" i="5"/>
  <c r="D41" i="4"/>
  <c r="C39" i="5"/>
  <c r="C75" i="5" l="1"/>
  <c r="F73" i="3"/>
  <c r="C60" i="5"/>
  <c r="C40" i="5"/>
  <c r="C72" i="5"/>
  <c r="F100" i="3"/>
  <c r="F96" i="3"/>
  <c r="C68" i="5"/>
  <c r="C49" i="5"/>
  <c r="F77" i="3"/>
  <c r="C35" i="5"/>
  <c r="F63" i="3"/>
  <c r="F64" i="3"/>
  <c r="C36" i="5"/>
  <c r="D81" i="5"/>
  <c r="C81" i="5"/>
  <c r="D30" i="4"/>
  <c r="D22" i="4"/>
  <c r="D10" i="4"/>
  <c r="D18" i="4"/>
  <c r="D42" i="4"/>
  <c r="C67" i="5"/>
  <c r="F95" i="3"/>
  <c r="D26" i="4"/>
  <c r="C50" i="5"/>
  <c r="F78" i="3"/>
  <c r="F104" i="3"/>
  <c r="C76" i="5"/>
  <c r="D14" i="4"/>
  <c r="C64" i="5"/>
  <c r="D65" i="5" s="1"/>
  <c r="F92" i="3"/>
  <c r="D36" i="4"/>
  <c r="D73" i="5" l="1"/>
  <c r="C73" i="5"/>
  <c r="C77" i="5"/>
  <c r="F105" i="3"/>
  <c r="C65" i="5"/>
  <c r="C51" i="5"/>
  <c r="F79" i="3"/>
  <c r="C61" i="5"/>
  <c r="F89" i="3"/>
  <c r="C56" i="5"/>
  <c r="F84" i="3"/>
  <c r="F97" i="3"/>
  <c r="C69" i="5"/>
  <c r="C46" i="5"/>
  <c r="F74" i="3"/>
  <c r="C41" i="5"/>
  <c r="F69" i="3"/>
  <c r="F65" i="3"/>
  <c r="C37" i="5"/>
  <c r="D47" i="5" l="1"/>
  <c r="C47" i="5"/>
  <c r="D70" i="5"/>
  <c r="C70" i="5"/>
  <c r="D57" i="5"/>
  <c r="C57" i="5"/>
  <c r="D62" i="5"/>
  <c r="C62" i="5"/>
  <c r="C52" i="5"/>
  <c r="D52" i="5"/>
  <c r="D42" i="5"/>
  <c r="C42" i="5"/>
  <c r="C78" i="5"/>
  <c r="D78" i="5"/>
  <c r="C9" i="5" l="1"/>
  <c r="C8" i="5" s="1"/>
  <c r="C15" i="5" s="1"/>
  <c r="D9" i="5"/>
  <c r="E9" i="5" l="1"/>
  <c r="D8" i="5"/>
  <c r="E8" i="5" l="1"/>
  <c r="D15" i="5"/>
  <c r="E15" i="5" s="1"/>
</calcChain>
</file>

<file path=xl/sharedStrings.xml><?xml version="1.0" encoding="utf-8"?>
<sst xmlns="http://schemas.openxmlformats.org/spreadsheetml/2006/main" count="640" uniqueCount="276">
  <si>
    <t>Instructions for use:</t>
  </si>
  <si>
    <t xml:space="preserve">Site Info: </t>
  </si>
  <si>
    <t>This tab contains the basic information about the site being audited, including the animal numbers.  You MUST ENTER a number in both the non-breeding observed and breeding observed - zero (0) or the actual number you observed.  Otherwise the benchmarking calculations will not function correctly. This information will auto-fill in the Animal Benchmarks as well as the Audit Report.</t>
  </si>
  <si>
    <t xml:space="preserve">Audit Tool: </t>
  </si>
  <si>
    <t xml:space="preserve">"This tab contains the audit questions re-ordered to be more user friendly and flows from outside the facility, to the office, and into the barn. Enter the score for each audit question and any comments or observations. YOU MAY RESIZE THE ROW IF THE COMMENTS ARE NOT FITTING  You may enter general comments at the bottom.  You will need to copy and paste to the general comments section at the bottom of the Audit Report.
If transportation was not observed, select “No” from the dropdown in the red highlighted cell. All transportation-related questions below will automatically be marked as “N/A.”"					</t>
  </si>
  <si>
    <t>Animal Benchmarks:</t>
  </si>
  <si>
    <t>This tab contains all of the animal benchmarking criteria. The total number animals observed in the breeding and non-breeding herd will auto-fill from the Site Info tab. Enter the number observed with each condition. The percentages will auto-calculate and populate into the audit tool and audit report tabs.</t>
  </si>
  <si>
    <t>Audit Report:</t>
  </si>
  <si>
    <t>This tab contains a summary of the audit findings and comments by section. The audit scores will auto-calculate for each section and for the total. YOU MAY RESIZE THE ROW IF THE COMMENTS ARE NOT FITTING - 1) move mouse over left-hand column with row numbers. 2) have arrow of mouse change to double arrow 3) double click the bottom line of the row you want to make bigger. If you noted general comments at the end of the Audit Tool, you will need to copy and paste those in to the general comments section of this tab.</t>
  </si>
  <si>
    <t>Premises Identification Number (PIN):</t>
  </si>
  <si>
    <t>State in which site is located:</t>
  </si>
  <si>
    <t>Farm Name:</t>
  </si>
  <si>
    <t>Farm Manager:</t>
  </si>
  <si>
    <t>Audit Company:</t>
  </si>
  <si>
    <t>Auditor Name:</t>
  </si>
  <si>
    <t>Audit Date</t>
  </si>
  <si>
    <t>Phase of Production at the Site (check all that apply)</t>
  </si>
  <si>
    <t>Total number of BREEDING pigs on the site:</t>
  </si>
  <si>
    <t>Total number of BREEDING pigs observed:</t>
  </si>
  <si>
    <t>Total number of NON-BREEDING pigs on the site:</t>
  </si>
  <si>
    <t>Total number of NON-BREEDING pigs observed:</t>
  </si>
  <si>
    <t>General comments:</t>
  </si>
  <si>
    <t>Site ID:</t>
  </si>
  <si>
    <t>Date:</t>
  </si>
  <si>
    <t>#</t>
  </si>
  <si>
    <t>Obs area #</t>
  </si>
  <si>
    <t>Obs. Area</t>
  </si>
  <si>
    <t>Category</t>
  </si>
  <si>
    <t>Question</t>
  </si>
  <si>
    <t>Possible Points</t>
  </si>
  <si>
    <t>Score</t>
  </si>
  <si>
    <t>Observations/Comments</t>
  </si>
  <si>
    <t>Ext</t>
  </si>
  <si>
    <t>Record</t>
  </si>
  <si>
    <t>Does the site have a log for visitors?</t>
  </si>
  <si>
    <t xml:space="preserve">Does the site have signage or other methods around the facility to control and restrict access for biosecurity compliance? </t>
  </si>
  <si>
    <t>SOP</t>
  </si>
  <si>
    <t>Does the site have a written SOP for animal handling procedures?</t>
  </si>
  <si>
    <t>Does the site have a written SOP for piglet processing procedures, specifically castration and tail docking, that complies with AASV guidelines? NA if the site does not farrow piglets.</t>
  </si>
  <si>
    <t>2/NA</t>
  </si>
  <si>
    <t>Does the site have a written SOP for feeding and watering protocols?</t>
  </si>
  <si>
    <t>Does the site have a written SOP for conducting daily observations?</t>
  </si>
  <si>
    <t>Does the site have a written SOP for caretaker training?</t>
  </si>
  <si>
    <t>Does the site have a written SOP for treatment management?</t>
  </si>
  <si>
    <t>Is there a written SOP for needle usage that includes a section on broken needles covering prevention, identification of suspect pigs and protocol for what to do with that animal? NA for sites using needleless systems</t>
  </si>
  <si>
    <t>Does the site have a written biosecurity SOP that contains information covering barn sanitation, rodent control, worker &amp; visitor entry policies, and general farm security measures?</t>
  </si>
  <si>
    <t>Records</t>
  </si>
  <si>
    <t>Caretaker</t>
  </si>
  <si>
    <t>Are transporters delivering or picking up pigs from the site TQA® Certified?</t>
  </si>
  <si>
    <t>Do all caretakers have a current PQA Plus® Certification or are within 90 days from their new employment date?</t>
  </si>
  <si>
    <t>Is there a written record of emergency backup equipment being tested at least twice per year? NA if the site is outdoors or non-mechanically ventilated.</t>
  </si>
  <si>
    <t xml:space="preserve">Does the site have documentation of annual caretaker training specific to their daily duties? </t>
  </si>
  <si>
    <t>Does the farm have a written zero tolerance policy for willful acts of abuse?</t>
  </si>
  <si>
    <t>Does the site have a reporting mechanism in place for caretakers to report abuse?</t>
  </si>
  <si>
    <t>Does the site have a valid PQA Plus® Site Status?</t>
  </si>
  <si>
    <t>Does the site conduct an internal site assessment of the facility, animals, caretakers, and procedures (breeding: quarterly; non-breeding: semi-annually)?</t>
  </si>
  <si>
    <t>Does the site have 12 months of records to verify the animals were observed at least once daily?</t>
  </si>
  <si>
    <t>Does the site have 12 months of mortality records?</t>
  </si>
  <si>
    <t>Does the site have a valid VCPR?</t>
  </si>
  <si>
    <t xml:space="preserve">Does the site have compliant medication and treatment records? </t>
  </si>
  <si>
    <t>Are medication and treatment records retained for 12 months?</t>
  </si>
  <si>
    <t>Are VFD records retained according to FDA guidelines? NA for sites not using products requiring a VFD.</t>
  </si>
  <si>
    <t>Office- Training</t>
  </si>
  <si>
    <t>Animal</t>
  </si>
  <si>
    <t>Are electric prods used on suckling/weaned piglets? NA if suckling or weaned pigs are never on the site.</t>
  </si>
  <si>
    <t>5/NA</t>
  </si>
  <si>
    <t xml:space="preserve">Are electric prods used to move nursery, market pigs, sows, or boars out of pens? </t>
  </si>
  <si>
    <t>Can caretakers articulate their method for tracking what treatments have been administered and how long each animal has been receiving treatment?</t>
  </si>
  <si>
    <t>Can caretakers articulate the site's protocol for handling broken needles? NA for sites using needleless systems</t>
  </si>
  <si>
    <t>Are caretakers able to articulate the training they received specific to their daily duties?</t>
  </si>
  <si>
    <t>Office - Training</t>
  </si>
  <si>
    <t>If observed on the site, is specialized labor able to articulate or demonstrate the training they received specific to their duties?</t>
  </si>
  <si>
    <t>5/N.O.</t>
  </si>
  <si>
    <t xml:space="preserve">Are caretakers responsible for euthanasia able to articulate the site's euthanasia plan? </t>
  </si>
  <si>
    <t xml:space="preserve">Can caretakers articulate the site's zero tolerance policy for willful acts of abuse and how to report abuse? </t>
  </si>
  <si>
    <t>Can caretakers responsible for piglet processing procedures demonstrate or articulate the training they received to conduct the procedure according to the site’s SOP? NA if the site does not farrow piglets.</t>
  </si>
  <si>
    <t>Can caretakers articulate or demonstrate appropriate animal handling according to the site’s SOP?</t>
  </si>
  <si>
    <t>Office</t>
  </si>
  <si>
    <t>Facility</t>
  </si>
  <si>
    <t>Does the site have an operational emergency backup system? NA if the site is outdoors or non-mechanically ventilated.</t>
  </si>
  <si>
    <t>Is the euthanasia equipment readily available for use?</t>
  </si>
  <si>
    <t>Does the site have 12 months of records demonstrating routine maintenance of euthanasia equipment?</t>
  </si>
  <si>
    <t>Does the site have a written euthanasia plan that is consistent with the current AASV guidelines and is accessible to all caretakers in the facility?</t>
  </si>
  <si>
    <t>Does the site have a written emergency action plan and are emergency contact and site address numbers posted?</t>
  </si>
  <si>
    <t>Meds</t>
  </si>
  <si>
    <t>Are animal health products stored properly and not past the expiration date? NA if no health products are on-site.</t>
  </si>
  <si>
    <t>Is the site using the appropriate needle sizes per PQA Plus® recommendations?</t>
  </si>
  <si>
    <t>Are the 16 gauge or larger size (lower number) needles on the site detectable?</t>
  </si>
  <si>
    <t>Are used sharps placed in a rigid puncture-resistant container that is labeled properly?</t>
  </si>
  <si>
    <t>Barn- animal</t>
  </si>
  <si>
    <t>Critical</t>
  </si>
  <si>
    <t>Were any willful acts of abuse or neglect observed during the audit?</t>
  </si>
  <si>
    <t>Pass/Fail</t>
  </si>
  <si>
    <t>Are animals euthanized in a timely manner?</t>
  </si>
  <si>
    <t>If euthanasia is observed, are animals handled humanely during the process? N.O. if not observed during the audit.</t>
  </si>
  <si>
    <t>Pass/Fail/Not Observed</t>
  </si>
  <si>
    <t>If euthanasia is observed, are animals euthanized in place or is suitable equipment available to move non-ambulatory animals so they can be humanely euthanized? N.O. if not observed during the audit.</t>
  </si>
  <si>
    <t xml:space="preserve"> </t>
  </si>
  <si>
    <t>If euthanasia is observed, do caretakers confirm insensibility and death, per AASV guidelines, after the euthanasia method is applied and before being removed from the facility? N.O. if not observed during the audit.</t>
  </si>
  <si>
    <t>Is animal handling equipment in good state of repair that does not cause or pose imminent threat or injury?</t>
  </si>
  <si>
    <t>Barn - animal</t>
  </si>
  <si>
    <t>If euthanasia is observed, are caretakers following the site's SOP for euthanasia? N.O. if euthanasia is not observed during the audit.</t>
  </si>
  <si>
    <t>10/N.O.</t>
  </si>
  <si>
    <t>If animal handling is observed, did caretakers appropriately move pigs for their age or condition according to the site’s SOP?</t>
  </si>
  <si>
    <t>If animal handling is observed, did caretakers appropriately move pigs in appropriately sized groups according to the phase of production and according to the site’s SOP?</t>
  </si>
  <si>
    <t xml:space="preserve"> If animal handling is observed, did caretakers use handling equipment appropriately and according to the site’s SOP?</t>
  </si>
  <si>
    <t>Are pigs displaying behaviors that they are within preferred temperature range (for example, pigs have body contact with each other but do not pile excessively)?</t>
  </si>
  <si>
    <t xml:space="preserve">Have pigs observed exhibiting heat or cold stress (as defined in the CSIA Standards) been identified by caretakers and has the caretaker taken appropriate actions to minimize heat or cold stress? NA if all pigs are displaying behavior that they are within preferred temperature range. </t>
  </si>
  <si>
    <t>Do the pigs have access to feed and water according to the site's SOP?</t>
  </si>
  <si>
    <t>Are dead animals removed from the living space upon identification?</t>
  </si>
  <si>
    <t>Are animals in the hospital/treatment pen(s) treated appropriately based on the site’s SOP or veterinary guidance?</t>
  </si>
  <si>
    <t>Do pigs demonstrate conditions indicative of appropriate air quality (e.g., no watery or mattery eyes and no difficulty breathing)? If not, do ammonia concentrations exceed 25 ppm?</t>
  </si>
  <si>
    <t>Barn- benchmark</t>
  </si>
  <si>
    <t>Benchmark</t>
  </si>
  <si>
    <t>Do at least 90% of pigs observed have adequate space allowance?</t>
  </si>
  <si>
    <t>% of breeding herd with adequate space:</t>
  </si>
  <si>
    <t>% of non-breeding herd with adequate space:</t>
  </si>
  <si>
    <t>% total with adequate space:</t>
  </si>
  <si>
    <t>Do 99% or more of pigs observed have a good body condition score (BCS 2-5)?</t>
  </si>
  <si>
    <t>% of breeding herd with BCS 2-5:</t>
  </si>
  <si>
    <t>% of non-breeding herd with BCS 2-5:</t>
  </si>
  <si>
    <t>% total with BCS 2-5:</t>
  </si>
  <si>
    <t>Have pigs observed with a body condition score of 1 been identified and are receiving attention? NA if zero pigs observed with BCS of 1.</t>
  </si>
  <si>
    <t>Are 98% or more of the pigs observed free from severe lameness (as defined by lameness score 4)?</t>
  </si>
  <si>
    <t>% of breeding herd without severe lameness:</t>
  </si>
  <si>
    <t>% of non-breeding herd without severe lameness:</t>
  </si>
  <si>
    <t>% total without severe lameness:</t>
  </si>
  <si>
    <t>Have pigs observed with severe lameness (as defined
by lameness score 4) been identified by caretakers and are
receiving attention? NA if all pigs observed are free from
severe lameness.</t>
  </si>
  <si>
    <t>Are 95% or more of the pigs observed free from abscesses?</t>
  </si>
  <si>
    <t>% of breeding herd free from abscesses:</t>
  </si>
  <si>
    <t>% of non-breeding herd free from abscesses:</t>
  </si>
  <si>
    <t>% total free from abscesses:</t>
  </si>
  <si>
    <t>Have these pigs observed with abscesses been identified by caretakers and receiving attention? NA if zero pigs observed with abscesses.</t>
  </si>
  <si>
    <t>Are 99% or more of the pigs observed free from open wounds?</t>
  </si>
  <si>
    <t>% of breeding herd free from open wounds:</t>
  </si>
  <si>
    <t>% of non-breeding herd free from open wounds:</t>
  </si>
  <si>
    <t>% total free from open wounds:</t>
  </si>
  <si>
    <t>Have these pigs observed with open wounds been identified by caretakers and receiving attention? NA if zero pigs observed with open wounds.</t>
  </si>
  <si>
    <t>Are 98% or more of the pigs observed free from severe scratches?</t>
  </si>
  <si>
    <t>% of breeding herd free from severe scratches:</t>
  </si>
  <si>
    <t>% of non-breeding herd free from severe scratches:</t>
  </si>
  <si>
    <t>% total free from severe scratches:</t>
  </si>
  <si>
    <t>Have these pigs observed with severe scratches been identified by caretakers and receiving attention? NA if zero pigs observed with severe scratches.</t>
  </si>
  <si>
    <t>Are 95% or more of the breeding pigs observed were free from shoulder sores? ? NA if no breeding pigs on site.</t>
  </si>
  <si>
    <t>10/NA</t>
  </si>
  <si>
    <t>% of breeding herd free from shoulder sores:</t>
  </si>
  <si>
    <t>Have these pigs observed with shoulder sores been identified by caretakers and receiving attention? NA if no breeding pigs on the site or zero observed with shoulder sores.</t>
  </si>
  <si>
    <t>Are 95% or more of the pigs observed free from tail bites?</t>
  </si>
  <si>
    <t>% of breeding herd free from tail biting lesions:</t>
  </si>
  <si>
    <t>% of non-breeding herd free from tail biting lesions:</t>
  </si>
  <si>
    <t>% total free from tail biting lesions:</t>
  </si>
  <si>
    <t>Have these pigs observed with evidence of tail biting been identified by caretakers and receiving attention? NA if zero pigs observed with tail biting lesions.</t>
  </si>
  <si>
    <t>Are 95% or more of the non-breeding pigs observed free from hernias?</t>
  </si>
  <si>
    <t>% of non-breeding herd free from hernias:</t>
  </si>
  <si>
    <t>Have these pigs observed with hernias been identified by caretakers and receiving attention? NA if no non-breeding pigs on the site or zero observed with hernias.</t>
  </si>
  <si>
    <t>Are 99% or more of the pigs observed free from prolapses?</t>
  </si>
  <si>
    <t>% of breeding herd free from prolapses:</t>
  </si>
  <si>
    <t>% of non-breeding herd free from prolapses:</t>
  </si>
  <si>
    <t>% total free from prolapses:</t>
  </si>
  <si>
    <t>Have these pigs observed with prolapses been identified by caretakers and receiving attention? NA if zero pigs observed with prolapses.</t>
  </si>
  <si>
    <t>Are 95% or more of the breeding pigs observed free from vulva injuries?</t>
  </si>
  <si>
    <t>% of breeding herd free from vulva injuries:</t>
  </si>
  <si>
    <t>Have these pigs observed with vulva injuries been identified by caretakers and receiving attention? NA if no breeding or only male breeding pigs on the site or zero observed with vulva injuries.</t>
  </si>
  <si>
    <t>Barn- facility</t>
  </si>
  <si>
    <t>Is the penning appropriate for the phase of production and in a good state of repair and not causing or posing an imminent threat of injury to the animal?</t>
  </si>
  <si>
    <t>Is the flooring appropriate for the phase of production and in a good state of repair and not causing or posing an imminent threat of injury to the animal?</t>
  </si>
  <si>
    <t>Are the chutes in a good state of repair and not causing or posing an imminent threat of injury to the animal? NA if chute is not located at the site.</t>
  </si>
  <si>
    <t>Are the alleyways in a good state of repair and not causing or posing an imminent threat of injury to the animal?</t>
  </si>
  <si>
    <t>Are the feeders in a good state of repair to allow for unobstructed feed delivery and not causing or posing an imminent threat of injury to the pigs?</t>
  </si>
  <si>
    <t>Are the waterers in a good state of repair and positioned to allow for unobstructed water delivery and not causing or posing an imminent threat of injury to the pigs?</t>
  </si>
  <si>
    <t>Barn-facility</t>
  </si>
  <si>
    <t>Do pigs have a dry space to lie down?</t>
  </si>
  <si>
    <t>Is there evidence that the site's rodent control protocol is being followed?</t>
  </si>
  <si>
    <t>Did you observe transport/load-out?</t>
  </si>
  <si>
    <t>Transport</t>
  </si>
  <si>
    <t>Were all pigs observed during loading fit for transport?</t>
  </si>
  <si>
    <t>Are electric prods either not used or, if used, only employed as a tool of last resort for animal movement?</t>
  </si>
  <si>
    <t>If electric prods are used, are they being applied correctly? NA if site does not use electric prods.</t>
  </si>
  <si>
    <t>Do all pigs loaded on the trailer demonstrate signs of adequate space? N.O. if could not be observed.</t>
  </si>
  <si>
    <t>Do 99% or more of the pigs maintain an upright position during loading or unloading?</t>
  </si>
  <si>
    <t>Are 75% or more of the pigs observed are moved without the use of an electric prod?</t>
  </si>
  <si>
    <t>Is the trailer in a good state of repair? N.O. if could not be observed</t>
  </si>
  <si>
    <t>Is the trailer properly aligned with the loading/unloading area? N.O. if could not be observed.</t>
  </si>
  <si>
    <t>Is the trailer appropriately equipped for weather conditions and phase of production during transport? N.O. if could not be observed</t>
  </si>
  <si>
    <t>General Comments:</t>
  </si>
  <si>
    <t>yes</t>
  </si>
  <si>
    <t>no</t>
  </si>
  <si>
    <t>NA</t>
  </si>
  <si>
    <t>pass</t>
  </si>
  <si>
    <t>fail</t>
  </si>
  <si>
    <t>not observed</t>
  </si>
  <si>
    <t>N.O.</t>
  </si>
  <si>
    <t>Total number of Breeding pigs observed:</t>
  </si>
  <si>
    <t>Total number of Non-Breeding pigs observed:</t>
  </si>
  <si>
    <t>Total number of pigs observed:</t>
  </si>
  <si>
    <t>Number</t>
  </si>
  <si>
    <t>Percent</t>
  </si>
  <si>
    <t>Space Allowance</t>
  </si>
  <si>
    <t># observed in breeding herd with adequate space:</t>
  </si>
  <si>
    <t># observed in non-breeding herd with adequate space:</t>
  </si>
  <si>
    <t>total # observed with adequate space:</t>
  </si>
  <si>
    <t>Body Condition Score</t>
  </si>
  <si>
    <t># observed in breeding herd with BCS 2-5:</t>
  </si>
  <si>
    <t># observed in non-breeding herd with BCS 2-5:</t>
  </si>
  <si>
    <t>total # observed with BCS 2-5:</t>
  </si>
  <si>
    <t>Severe Lameness</t>
  </si>
  <si>
    <t># observed in breeding herd without severe lameness:</t>
  </si>
  <si>
    <t># observed in non-breeding herd without severe lameness:</t>
  </si>
  <si>
    <t>total # observed without severe lameness:</t>
  </si>
  <si>
    <t>Abscesses</t>
  </si>
  <si>
    <t># observed in breeding herd free from abscesses:</t>
  </si>
  <si>
    <t># observed in non-breeding herd free from abscesses:</t>
  </si>
  <si>
    <t>total # observed free from abscesses:</t>
  </si>
  <si>
    <t>Open wounds?</t>
  </si>
  <si>
    <t># observed in breeding herd free from open wounds:</t>
  </si>
  <si>
    <t># observed in non-breeding herd free from open wounds:</t>
  </si>
  <si>
    <t>total # observed free from open wounds:</t>
  </si>
  <si>
    <t>Severe scratches?</t>
  </si>
  <si>
    <t># observed in breeeding herd free from severe scratches:</t>
  </si>
  <si>
    <t># observed in non-breeding herd free from severe scratches:</t>
  </si>
  <si>
    <t>total # observed free from severe scratches:</t>
  </si>
  <si>
    <t>Shoulder sores (breeding only)</t>
  </si>
  <si>
    <t># observed in breeding herd free from shoulder sores:</t>
  </si>
  <si>
    <t>Tail biting lesions</t>
  </si>
  <si>
    <t># observed in breeding herd free from tail biting lesions:</t>
  </si>
  <si>
    <t># observed in non-breeding herd free from tail biting lesions:</t>
  </si>
  <si>
    <t>total # observed free from tail biting lesions:</t>
  </si>
  <si>
    <t>Hernias (non-breeding only)</t>
  </si>
  <si>
    <t># observed in non-breeding herd free from hernias:</t>
  </si>
  <si>
    <t>Prolapses</t>
  </si>
  <si>
    <t># observed in breeding herd free from prolapses:</t>
  </si>
  <si>
    <t># observed in non-breeding herd free from prolapses:</t>
  </si>
  <si>
    <t>total # observed free from prolapses:</t>
  </si>
  <si>
    <t>Vulva injuries (breeding only)</t>
  </si>
  <si>
    <t># observed in breeding herd free from vulva injuries:</t>
  </si>
  <si>
    <t>Common Swine Industry Audit Report</t>
  </si>
  <si>
    <t>Premises ID Number (PIN):</t>
  </si>
  <si>
    <t>Site State:</t>
  </si>
  <si>
    <t>Points Possible</t>
  </si>
  <si>
    <t>Points Achieved</t>
  </si>
  <si>
    <t>Animal Welfare</t>
  </si>
  <si>
    <t>Animal/Benchmark</t>
  </si>
  <si>
    <t>Facilities</t>
  </si>
  <si>
    <t>Pork Safety</t>
  </si>
  <si>
    <t>Total</t>
  </si>
  <si>
    <t>Number of Critical Failures</t>
  </si>
  <si>
    <t>Category: Critical</t>
  </si>
  <si>
    <t>Observation/Comments</t>
  </si>
  <si>
    <t>Pass/Fail/"N.O."</t>
  </si>
  <si>
    <t>Category: Animal/Benchmark</t>
  </si>
  <si>
    <t>If animal handling is observed, did caretakers use handling equipment appropriately and according to the site’s SOP?</t>
  </si>
  <si>
    <t>Total % with adequate space:</t>
  </si>
  <si>
    <t>Total % with BCS 2-5:</t>
  </si>
  <si>
    <t>Are 98% or more of the pigs observed free from
severe lameness (as defined by lameness score 4)?</t>
  </si>
  <si>
    <t>Total % without severe lameness:</t>
  </si>
  <si>
    <t>Have pigs observed with severe lameness (as defined by lameness score 4) been identified by caretakers and are receiving attention? NA if all pigs observed are free from severe lameness.</t>
  </si>
  <si>
    <t>Total % free from abscesses:</t>
  </si>
  <si>
    <t>Total % free from open wounds:</t>
  </si>
  <si>
    <t>Are 98% or more of the pigs observed free from
severe scratches?</t>
  </si>
  <si>
    <t>Total % free from severe scratches:</t>
  </si>
  <si>
    <t>Have these pigs observed with severe scratches been identified by caretakers and receiving attention? NA if 
zero pigs observed with severe scratches.</t>
  </si>
  <si>
    <t>Total % free from tail biting lesions:</t>
  </si>
  <si>
    <t>Total % free from prolapses:</t>
  </si>
  <si>
    <t>Have pigs observed exhibiting heat or cold stress (as defined in the CSIA Standards) been identified by caretakers and has the caretaker taken appropriate actions to minimize heat or cold stress? NA if all pigs 
are displaying behavior that they are within preferred temperature range.</t>
  </si>
  <si>
    <t>If euthanasia is observed, are caretakers following the site's SOP for euthanasia? N.O. if euthanasia is not observed.</t>
  </si>
  <si>
    <t>Category: Caretaker</t>
  </si>
  <si>
    <t>Can caretakers responsible for piglet processing procedures demonstrate or articulate the training they received to conduct the procedure according to the site's SOP? NA if the site does not farrow piglets.</t>
  </si>
  <si>
    <t>Category: Facility</t>
  </si>
  <si>
    <t>Category: Records</t>
  </si>
  <si>
    <t>Does the site have a written emergency action plan and are emergency contact numbers and site address posted?</t>
  </si>
  <si>
    <t>Category: Transport/Load-Out</t>
  </si>
  <si>
    <t>Is the trailer properly aligned with the  loading/unloading area? N.O. if could not be observed</t>
  </si>
  <si>
    <t>Is there a written SOP for needle usage that includes a section on broken needles covering prevention, identification of suspect pigs and protocol for what to do with that animal? NA for sites using needleless systems.</t>
  </si>
  <si>
    <t>Can caretakers articulate the site's protocol for handling broken needles? NA for sites using needleless systems.</t>
  </si>
  <si>
    <t>Comments: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</si>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</sst>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1"/>
    </font>
    <font>
      <b/>
      <sz val="16"/>
      <color theme="1"/>
      <name val="Calibri"/>
      <family val="2"/>
      <charset val="1"/>
    </font>
    <font>
      <sz val="14"/>
      <color theme="1"/>
      <name val="Calibri"/>
      <family val="2"/>
      <charset val="1"/>
    </font>
    <font>
      <b/>
      <sz val="12"/>
      <color theme="1"/>
      <name val="Calibri"/>
      <family val="2"/>
      <charset val="1"/>
    </font>
    <font>
      <sz val="12"/>
      <color theme="1"/>
      <name val="Calibri"/>
      <family val="2"/>
      <charset val="1"/>
    </font>
    <font>
      <sz val="10"/>
      <color theme="1"/>
      <name val="Calibri"/>
      <family val="2"/>
      <charset val="1"/>
    </font>
    <font>
      <b/>
      <sz val="10"/>
      <color theme="1"/>
      <name val="Calibri"/>
      <family val="2"/>
      <charset val="1"/>
    </font>
    <font>
      <b/>
      <sz val="11"/>
      <color theme="1"/>
      <name val="Calibri"/>
      <family val="2"/>
      <charset val="1"/>
    </font>
    <font>
      <sz val="11"/>
      <color rgb="FFFF0000"/>
      <name val="Calibri"/>
      <family val="2"/>
      <charset val="1"/>
    </font>
    <font>
      <sz val="9"/>
      <color theme="1"/>
      <name val="Calibri"/>
      <family val="2"/>
      <charset val="1"/>
    </font>
    <font>
      <b/>
      <sz val="14"/>
      <color theme="1"/>
      <name val="Calibri"/>
      <family val="2"/>
      <charset val="1"/>
    </font>
    <font>
      <sz val="10.5"/>
      <color theme="1"/>
      <name val="Calibri"/>
      <family val="2"/>
      <charset val="1"/>
    </font>
  </fonts>
  <fills count="19">
    <fill>
      <patternFill patternType="none"/>
    </fill>
    <fill>
      <patternFill patternType="gray125"/>
    </fill>
    <fill>
      <patternFill patternType="solid">
        <fgColor rgb="FF92D050"/>
        <bgColor rgb="FFBFBFBF"/>
      </patternFill>
    </fill>
    <fill>
      <patternFill patternType="solid">
        <fgColor theme="7" tint="0.39988402966399123"/>
        <bgColor rgb="FFBFBFBF"/>
      </patternFill>
    </fill>
    <fill>
      <patternFill patternType="solid">
        <fgColor theme="0" tint="-0.14999847407452621"/>
        <bgColor rgb="FFDDD9C3"/>
      </patternFill>
    </fill>
    <fill>
      <patternFill patternType="solid">
        <fgColor theme="9" tint="0.79989013336588644"/>
        <bgColor rgb="FFFFF2CC"/>
      </patternFill>
    </fill>
    <fill>
      <patternFill patternType="solid">
        <fgColor theme="8" tint="0.79989013336588644"/>
        <bgColor rgb="FFDCE6F2"/>
      </patternFill>
    </fill>
    <fill>
      <patternFill patternType="solid">
        <fgColor theme="7" tint="0.79989013336588644"/>
        <bgColor rgb="FFDCE6F2"/>
      </patternFill>
    </fill>
    <fill>
      <patternFill patternType="solid">
        <fgColor theme="6" tint="0.79989013336588644"/>
        <bgColor rgb="FFFDEADA"/>
      </patternFill>
    </fill>
    <fill>
      <patternFill patternType="solid">
        <fgColor theme="5" tint="0.79989013336588644"/>
        <bgColor rgb="FFE6E0EC"/>
      </patternFill>
    </fill>
    <fill>
      <patternFill patternType="solid">
        <fgColor theme="4" tint="0.79989013336588644"/>
        <bgColor rgb="FFDBEEF4"/>
      </patternFill>
    </fill>
    <fill>
      <patternFill patternType="solid">
        <fgColor theme="2" tint="-9.9978637043366805E-2"/>
        <bgColor rgb="FFD9D9D9"/>
      </patternFill>
    </fill>
    <fill>
      <patternFill patternType="solid">
        <fgColor theme="5" tint="0.39988402966399123"/>
        <bgColor rgb="FFB3A2C7"/>
      </patternFill>
    </fill>
    <fill>
      <patternFill patternType="solid">
        <fgColor theme="1"/>
        <bgColor rgb="FF003300"/>
      </patternFill>
    </fill>
    <fill>
      <patternFill patternType="solid">
        <fgColor theme="1" tint="0.49989318521683401"/>
        <bgColor rgb="FF969696"/>
      </patternFill>
    </fill>
    <fill>
      <patternFill patternType="solid">
        <fgColor rgb="FFFF0000"/>
        <bgColor rgb="FF9C0006"/>
      </patternFill>
    </fill>
    <fill>
      <patternFill patternType="solid">
        <fgColor theme="6" tint="0.59987182226020086"/>
        <bgColor rgb="FFDDD9C3"/>
      </patternFill>
    </fill>
    <fill>
      <patternFill patternType="solid">
        <fgColor theme="0" tint="-0.249977111117893"/>
        <bgColor rgb="FFB3A2C7"/>
      </patternFill>
    </fill>
    <fill>
      <patternFill patternType="solid">
        <fgColor theme="0"/>
        <bgColor rgb="FFEBF1DE"/>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style="thick">
        <color auto="1"/>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s>
  <cellStyleXfs count="1">
    <xf numFmtId="0" fontId="0" fillId="0" borderId="0"/>
  </cellStyleXfs>
  <cellXfs count="103">
    <xf numFmtId="0" fontId="0" fillId="0" borderId="0" xfId="0"/>
    <xf numFmtId="0" fontId="3" fillId="0" borderId="0" xfId="0" applyFont="1" applyAlignment="1">
      <alignment horizontal="right"/>
    </xf>
    <xf numFmtId="0" fontId="0" fillId="0" borderId="0" xfId="0" applyAlignment="1">
      <alignment wrapText="1"/>
    </xf>
    <xf numFmtId="1" fontId="4" fillId="0" borderId="1" xfId="0" applyNumberFormat="1" applyFont="1" applyBorder="1" applyAlignment="1" applyProtection="1">
      <alignment horizontal="left"/>
      <protection locked="0"/>
    </xf>
    <xf numFmtId="0" fontId="0" fillId="0" borderId="1" xfId="0" applyBorder="1" applyProtection="1">
      <protection locked="0"/>
    </xf>
    <xf numFmtId="14" fontId="0" fillId="0" borderId="1" xfId="0" applyNumberFormat="1" applyBorder="1" applyProtection="1">
      <protection locked="0"/>
    </xf>
    <xf numFmtId="0" fontId="0" fillId="0" borderId="0" xfId="0" applyProtection="1">
      <protection locked="0"/>
    </xf>
    <xf numFmtId="1" fontId="0" fillId="0" borderId="1" xfId="0" applyNumberFormat="1" applyBorder="1" applyProtection="1">
      <protection locked="0"/>
    </xf>
    <xf numFmtId="49" fontId="0" fillId="0" borderId="0" xfId="0" applyNumberFormat="1" applyAlignment="1" applyProtection="1">
      <alignment vertical="top" wrapText="1"/>
      <protection locked="0"/>
    </xf>
    <xf numFmtId="0" fontId="5" fillId="0" borderId="0" xfId="0" applyFont="1" applyAlignment="1">
      <alignment vertical="center" wrapText="1"/>
    </xf>
    <xf numFmtId="0" fontId="3" fillId="0" borderId="2" xfId="0" applyFont="1" applyBorder="1"/>
    <xf numFmtId="0" fontId="3" fillId="0" borderId="3" xfId="0" applyFont="1" applyBorder="1"/>
    <xf numFmtId="14" fontId="0" fillId="0" borderId="3" xfId="0" applyNumberFormat="1" applyBorder="1"/>
    <xf numFmtId="0" fontId="6" fillId="0" borderId="1" xfId="0" applyFont="1" applyBorder="1" applyAlignment="1">
      <alignment horizontal="center"/>
    </xf>
    <xf numFmtId="0" fontId="6"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0" borderId="1" xfId="0" applyBorder="1" applyAlignment="1">
      <alignment horizontal="left" wrapText="1"/>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0" fontId="0" fillId="6" borderId="1" xfId="0" applyFill="1" applyBorder="1" applyAlignment="1">
      <alignment horizontal="center" wrapText="1"/>
    </xf>
    <xf numFmtId="0" fontId="0" fillId="7" borderId="1" xfId="0" applyFill="1" applyBorder="1" applyAlignment="1">
      <alignment horizontal="center" wrapText="1"/>
    </xf>
    <xf numFmtId="0" fontId="0" fillId="8" borderId="1" xfId="0" applyFill="1" applyBorder="1" applyAlignment="1">
      <alignment horizontal="center" wrapText="1"/>
    </xf>
    <xf numFmtId="0" fontId="0" fillId="9" borderId="1" xfId="0" applyFill="1" applyBorder="1" applyAlignment="1">
      <alignment horizontal="center" wrapText="1"/>
    </xf>
    <xf numFmtId="0" fontId="0" fillId="10" borderId="1" xfId="0" applyFill="1" applyBorder="1" applyAlignment="1">
      <alignment horizontal="center" wrapText="1"/>
    </xf>
    <xf numFmtId="0" fontId="0" fillId="11" borderId="1" xfId="0" applyFill="1" applyBorder="1" applyAlignment="1">
      <alignment horizontal="center" wrapText="1"/>
    </xf>
    <xf numFmtId="0" fontId="0" fillId="12" borderId="1" xfId="0" applyFill="1" applyBorder="1" applyAlignment="1">
      <alignment horizontal="center" wrapText="1"/>
    </xf>
    <xf numFmtId="0" fontId="8" fillId="0" borderId="0" xfId="0" applyFont="1"/>
    <xf numFmtId="0" fontId="0" fillId="0" borderId="1" xfId="0" applyBorder="1" applyAlignment="1" applyProtection="1">
      <alignment horizontal="left" wrapText="1"/>
      <protection locked="0"/>
    </xf>
    <xf numFmtId="0" fontId="0" fillId="0" borderId="1" xfId="0" applyBorder="1" applyAlignment="1">
      <alignment horizontal="right" wrapText="1"/>
    </xf>
    <xf numFmtId="10" fontId="0" fillId="0" borderId="1" xfId="0" applyNumberFormat="1" applyBorder="1" applyAlignment="1">
      <alignment horizontal="center" wrapText="1"/>
    </xf>
    <xf numFmtId="0" fontId="0" fillId="13" borderId="1" xfId="0" applyFill="1" applyBorder="1" applyAlignment="1">
      <alignment horizontal="center" wrapText="1"/>
    </xf>
    <xf numFmtId="0" fontId="0" fillId="14" borderId="1" xfId="0" applyFill="1" applyBorder="1" applyAlignment="1">
      <alignment horizontal="center" wrapText="1"/>
    </xf>
    <xf numFmtId="0" fontId="0" fillId="15" borderId="1" xfId="0" applyFill="1" applyBorder="1" applyAlignment="1" applyProtection="1">
      <alignment horizontal="center" wrapText="1"/>
      <protection locked="0"/>
    </xf>
    <xf numFmtId="0" fontId="0" fillId="0" borderId="1" xfId="0" applyBorder="1" applyAlignment="1">
      <alignment wrapText="1"/>
    </xf>
    <xf numFmtId="0" fontId="9" fillId="4" borderId="1" xfId="0" applyFont="1" applyFill="1" applyBorder="1" applyAlignment="1">
      <alignment horizontal="center" wrapText="1"/>
    </xf>
    <xf numFmtId="0" fontId="7" fillId="0" borderId="0" xfId="0" applyFont="1"/>
    <xf numFmtId="0" fontId="0" fillId="0" borderId="0" xfId="0" applyAlignment="1">
      <alignment horizontal="right"/>
    </xf>
    <xf numFmtId="1" fontId="0" fillId="0" borderId="1" xfId="0" applyNumberFormat="1" applyBorder="1"/>
    <xf numFmtId="0" fontId="0" fillId="0" borderId="1" xfId="0" applyBorder="1"/>
    <xf numFmtId="10" fontId="0" fillId="0" borderId="1" xfId="0" applyNumberFormat="1" applyBorder="1"/>
    <xf numFmtId="0" fontId="7" fillId="0" borderId="1" xfId="0" applyFont="1" applyBorder="1" applyAlignment="1">
      <alignment horizontal="left" wrapText="1"/>
    </xf>
    <xf numFmtId="0" fontId="7" fillId="0" borderId="4" xfId="0" applyFont="1" applyBorder="1" applyAlignment="1">
      <alignment horizontal="center" wrapText="1"/>
    </xf>
    <xf numFmtId="10" fontId="7" fillId="0" borderId="1" xfId="0" applyNumberFormat="1" applyFont="1" applyBorder="1"/>
    <xf numFmtId="0" fontId="0" fillId="0" borderId="4" xfId="0" applyBorder="1" applyAlignment="1" applyProtection="1">
      <alignment horizontal="center" wrapText="1"/>
      <protection locked="0"/>
    </xf>
    <xf numFmtId="0" fontId="0" fillId="0" borderId="4" xfId="0" applyBorder="1" applyAlignment="1">
      <alignment horizont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6" xfId="0" applyBorder="1"/>
    <xf numFmtId="0" fontId="10" fillId="4" borderId="7" xfId="0" applyFont="1" applyFill="1" applyBorder="1" applyAlignment="1">
      <alignment horizontal="center"/>
    </xf>
    <xf numFmtId="1" fontId="4" fillId="0" borderId="8" xfId="0" applyNumberFormat="1" applyFont="1" applyBorder="1" applyAlignment="1">
      <alignment horizontal="center"/>
    </xf>
    <xf numFmtId="0" fontId="10" fillId="4" borderId="1" xfId="0" applyFont="1" applyFill="1" applyBorder="1" applyAlignment="1">
      <alignment vertical="center"/>
    </xf>
    <xf numFmtId="0" fontId="4" fillId="0" borderId="1" xfId="0" applyFont="1" applyBorder="1" applyAlignment="1">
      <alignment horizontal="center" vertical="center"/>
    </xf>
    <xf numFmtId="0" fontId="10" fillId="4" borderId="9" xfId="0" applyFont="1" applyFill="1" applyBorder="1" applyAlignment="1">
      <alignment horizontal="center"/>
    </xf>
    <xf numFmtId="0" fontId="4" fillId="0" borderId="10" xfId="0" applyFont="1" applyBorder="1" applyAlignment="1">
      <alignment horizontal="center" wrapText="1"/>
    </xf>
    <xf numFmtId="0" fontId="3" fillId="4" borderId="1" xfId="0" applyFont="1" applyFill="1" applyBorder="1" applyAlignment="1">
      <alignment vertical="center"/>
    </xf>
    <xf numFmtId="0" fontId="4" fillId="0" borderId="10" xfId="0" applyFont="1" applyBorder="1" applyAlignment="1">
      <alignment horizontal="center"/>
    </xf>
    <xf numFmtId="0" fontId="10" fillId="4" borderId="11" xfId="0" applyFont="1" applyFill="1" applyBorder="1" applyAlignment="1">
      <alignment horizontal="center"/>
    </xf>
    <xf numFmtId="14" fontId="4" fillId="0" borderId="1" xfId="0" applyNumberFormat="1" applyFont="1" applyBorder="1" applyAlignment="1">
      <alignment horizontal="center"/>
    </xf>
    <xf numFmtId="0" fontId="10" fillId="0" borderId="1" xfId="0" applyFont="1" applyBorder="1" applyAlignment="1">
      <alignment vertical="center"/>
    </xf>
    <xf numFmtId="0" fontId="10" fillId="4" borderId="1" xfId="0" applyFont="1" applyFill="1" applyBorder="1" applyAlignment="1">
      <alignment horizontal="center" wrapText="1"/>
    </xf>
    <xf numFmtId="0" fontId="10" fillId="4" borderId="12" xfId="0" applyFont="1" applyFill="1" applyBorder="1" applyAlignment="1">
      <alignment horizontal="center"/>
    </xf>
    <xf numFmtId="0" fontId="2" fillId="0" borderId="6" xfId="0" applyFont="1" applyBorder="1"/>
    <xf numFmtId="0" fontId="10" fillId="0" borderId="11" xfId="0" applyFont="1" applyBorder="1"/>
    <xf numFmtId="0" fontId="10" fillId="0" borderId="1" xfId="0" applyFont="1" applyBorder="1" applyAlignment="1">
      <alignment horizontal="center"/>
    </xf>
    <xf numFmtId="164" fontId="10" fillId="0" borderId="12" xfId="0" applyNumberFormat="1" applyFont="1" applyBorder="1" applyAlignment="1">
      <alignment horizontal="center"/>
    </xf>
    <xf numFmtId="0" fontId="2" fillId="0" borderId="0" xfId="0" applyFont="1"/>
    <xf numFmtId="0" fontId="4" fillId="0" borderId="11" xfId="0" applyFont="1" applyBorder="1" applyAlignment="1">
      <alignment horizontal="right"/>
    </xf>
    <xf numFmtId="0" fontId="0" fillId="0" borderId="1" xfId="0" applyBorder="1" applyAlignment="1">
      <alignment horizontal="center"/>
    </xf>
    <xf numFmtId="164" fontId="0" fillId="0" borderId="12" xfId="0" applyNumberFormat="1" applyBorder="1" applyAlignment="1">
      <alignment horizontal="center"/>
    </xf>
    <xf numFmtId="0" fontId="10" fillId="4" borderId="13" xfId="0" applyFont="1" applyFill="1" applyBorder="1" applyAlignment="1">
      <alignment horizontal="right"/>
    </xf>
    <xf numFmtId="0" fontId="10" fillId="4" borderId="14" xfId="0" applyFont="1" applyFill="1" applyBorder="1" applyAlignment="1">
      <alignment horizontal="center"/>
    </xf>
    <xf numFmtId="1" fontId="10" fillId="0" borderId="16" xfId="0" applyNumberFormat="1" applyFont="1" applyBorder="1" applyAlignment="1">
      <alignment horizontal="center"/>
    </xf>
    <xf numFmtId="0" fontId="11" fillId="0" borderId="1" xfId="0" applyFont="1" applyBorder="1" applyAlignment="1">
      <alignment horizontal="center" wrapText="1"/>
    </xf>
    <xf numFmtId="0" fontId="0" fillId="13" borderId="1" xfId="0" applyFill="1" applyBorder="1" applyAlignment="1">
      <alignment wrapText="1"/>
    </xf>
    <xf numFmtId="0" fontId="2" fillId="0" borderId="0" xfId="0" applyFont="1" applyAlignment="1">
      <alignment vertical="center"/>
    </xf>
    <xf numFmtId="0" fontId="0" fillId="18" borderId="1" xfId="0" applyFill="1" applyBorder="1" applyAlignment="1">
      <alignment horizontal="left" wrapText="1"/>
    </xf>
    <xf numFmtId="0" fontId="0" fillId="18" borderId="1" xfId="0" applyFill="1" applyBorder="1" applyAlignment="1">
      <alignment horizontal="center"/>
    </xf>
    <xf numFmtId="0" fontId="0" fillId="18" borderId="1" xfId="0" applyFill="1" applyBorder="1" applyAlignment="1">
      <alignment horizontal="center" wrapText="1"/>
    </xf>
    <xf numFmtId="0" fontId="0" fillId="18" borderId="1" xfId="0" applyFill="1" applyBorder="1" applyAlignment="1">
      <alignment wrapText="1"/>
    </xf>
    <xf numFmtId="0" fontId="0" fillId="18" borderId="0" xfId="0" applyFill="1"/>
    <xf numFmtId="0" fontId="3" fillId="0" borderId="0" xfId="0" applyFont="1"/>
    <xf numFmtId="0" fontId="2" fillId="2" borderId="0" xfId="0" applyFont="1" applyFill="1"/>
    <xf numFmtId="0" fontId="0" fillId="0" borderId="0" xfId="0" applyAlignment="1">
      <alignment wrapText="1"/>
    </xf>
    <xf numFmtId="0" fontId="2" fillId="3" borderId="0" xfId="0" applyFont="1" applyFill="1"/>
    <xf numFmtId="0" fontId="1" fillId="0" borderId="0" xfId="0" applyFont="1"/>
    <xf numFmtId="0" fontId="2" fillId="2" borderId="0" xfId="0" applyFont="1" applyFill="1" applyAlignment="1">
      <alignment wrapText="1"/>
    </xf>
    <xf numFmtId="0" fontId="0" fillId="0" borderId="0" xfId="0" applyAlignment="1">
      <alignment horizontal="left" wrapText="1"/>
    </xf>
    <xf numFmtId="0" fontId="3" fillId="4" borderId="1" xfId="0" applyFont="1" applyFill="1" applyBorder="1" applyAlignment="1">
      <alignment horizontal="right"/>
    </xf>
    <xf numFmtId="0" fontId="3" fillId="0" borderId="0" xfId="0" applyFont="1" applyAlignment="1">
      <alignment horizontal="left"/>
    </xf>
    <xf numFmtId="49" fontId="0" fillId="0" borderId="1" xfId="0" applyNumberFormat="1" applyBorder="1" applyAlignment="1" applyProtection="1">
      <alignment horizontal="left" vertical="top" wrapText="1"/>
      <protection locked="0"/>
    </xf>
    <xf numFmtId="0" fontId="3" fillId="0" borderId="0" xfId="0" applyFont="1" applyAlignment="1">
      <alignment horizontal="right"/>
    </xf>
    <xf numFmtId="1" fontId="4" fillId="0" borderId="3" xfId="0" applyNumberFormat="1" applyFont="1" applyBorder="1" applyAlignment="1">
      <alignment horizontal="center"/>
    </xf>
    <xf numFmtId="0" fontId="0" fillId="0" borderId="3" xfId="0" applyBorder="1" applyAlignment="1">
      <alignment horizontal="center"/>
    </xf>
    <xf numFmtId="0" fontId="2" fillId="2" borderId="1" xfId="0" applyFont="1" applyFill="1" applyBorder="1" applyAlignment="1">
      <alignment horizontal="right" wrapText="1"/>
    </xf>
    <xf numFmtId="0" fontId="0" fillId="0" borderId="1" xfId="0" applyBorder="1" applyAlignment="1" applyProtection="1">
      <alignment horizontal="left" vertical="top"/>
      <protection locked="0"/>
    </xf>
    <xf numFmtId="0" fontId="7" fillId="16" borderId="5" xfId="0" applyFont="1" applyFill="1" applyBorder="1" applyAlignment="1">
      <alignment horizontal="center" vertical="center"/>
    </xf>
    <xf numFmtId="0" fontId="10" fillId="4" borderId="15" xfId="0" applyFont="1" applyFill="1" applyBorder="1" applyAlignment="1">
      <alignment horizontal="right"/>
    </xf>
    <xf numFmtId="0" fontId="1" fillId="17" borderId="1" xfId="0" applyFont="1" applyFill="1" applyBorder="1" applyAlignment="1">
      <alignment horizontal="left"/>
    </xf>
    <xf numFmtId="0" fontId="10" fillId="17" borderId="1" xfId="0" applyFont="1" applyFill="1" applyBorder="1" applyAlignment="1">
      <alignment horizontal="left"/>
    </xf>
    <xf numFmtId="0" fontId="10" fillId="0" borderId="1" xfId="0" applyFont="1" applyBorder="1" applyAlignment="1">
      <alignment horizontal="left"/>
    </xf>
  </cellXfs>
  <cellStyles count="1">
    <cellStyle name="Normal" xfId="0" builtinId="0"/>
  </cellStyles>
  <dxfs count="14">
    <dxf>
      <font>
        <color rgb="FF9C0006"/>
      </font>
      <fill>
        <patternFill>
          <bgColor rgb="FFFFC7CE"/>
        </patternFill>
      </fill>
    </dxf>
    <dxf>
      <font>
        <color rgb="FF9C0006"/>
      </font>
      <fill>
        <patternFill>
          <bgColor rgb="FFFFC7CE"/>
        </patternFill>
      </fill>
    </dxf>
    <dxf>
      <fill>
        <patternFill>
          <bgColor theme="0" tint="-0.249977111117893"/>
        </patternFill>
      </fill>
    </dxf>
    <dxf>
      <font>
        <color rgb="FF9C0006"/>
      </font>
      <fill>
        <patternFill>
          <bgColor rgb="FFFFC7CE"/>
        </patternFill>
      </fill>
    </dxf>
    <dxf>
      <font>
        <color rgb="FF9C0006"/>
      </font>
      <fill>
        <patternFill>
          <bgColor rgb="FFFFC7CE"/>
        </patternFill>
      </fill>
    </dxf>
    <dxf>
      <fill>
        <patternFill>
          <bgColor theme="0" tint="-0.24997711111789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77111117893"/>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7F7F7F"/>
      <rgbColor rgb="FFE6E0EC"/>
      <rgbColor rgb="FF993366"/>
      <rgbColor rgb="FFFFF2CC"/>
      <rgbColor rgb="FFDBEEF4"/>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DCE6F2"/>
      <rgbColor rgb="FFEBF1DE"/>
      <rgbColor rgb="FFFDEADA"/>
      <rgbColor rgb="FFDDD9C3"/>
      <rgbColor rgb="FFF2DCDB"/>
      <rgbColor rgb="FFB3A2C7"/>
      <rgbColor rgb="FFFFC7CE"/>
      <rgbColor rgb="FF3366FF"/>
      <rgbColor rgb="FF33CCCC"/>
      <rgbColor rgb="FF92D050"/>
      <rgbColor rgb="FFD7E4BD"/>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3"/>
  <sheetViews>
    <sheetView tabSelected="1" zoomScaleNormal="100" zoomScalePageLayoutView="130" workbookViewId="0">
      <selection activeCell="C7" sqref="C7:H7"/>
    </sheetView>
  </sheetViews>
  <sheetFormatPr baseColWidth="10" defaultColWidth="8.83203125" defaultRowHeight="14.25" customHeight="1" x14ac:dyDescent="0.2"/>
  <cols>
    <col min="1" max="1" width="3.33203125" customWidth="1"/>
    <col min="2" max="2" width="10.5" customWidth="1"/>
    <col min="8" max="8" width="18.6640625" customWidth="1"/>
  </cols>
  <sheetData>
    <row r="2" spans="2:8" ht="21" customHeight="1" x14ac:dyDescent="0.25">
      <c r="B2" s="87" t="s">
        <v>0</v>
      </c>
      <c r="C2" s="87"/>
      <c r="D2" s="87"/>
    </row>
    <row r="4" spans="2:8" ht="15.75" customHeight="1" x14ac:dyDescent="0.25">
      <c r="B4" s="88" t="s">
        <v>1</v>
      </c>
      <c r="C4" s="88"/>
      <c r="D4" s="2"/>
      <c r="E4" s="2"/>
      <c r="F4" s="2"/>
      <c r="G4" s="2"/>
      <c r="H4" s="2"/>
    </row>
    <row r="5" spans="2:8" ht="87.75" customHeight="1" x14ac:dyDescent="0.2">
      <c r="B5" s="2"/>
      <c r="C5" s="89" t="s">
        <v>2</v>
      </c>
      <c r="D5" s="89"/>
      <c r="E5" s="89"/>
      <c r="F5" s="89"/>
      <c r="G5" s="89"/>
      <c r="H5" s="89"/>
    </row>
    <row r="6" spans="2:8" ht="15.75" customHeight="1" x14ac:dyDescent="0.25">
      <c r="B6" s="88" t="s">
        <v>3</v>
      </c>
      <c r="C6" s="88"/>
      <c r="D6" s="2"/>
      <c r="E6" s="2"/>
      <c r="F6" s="2"/>
      <c r="G6" s="2"/>
      <c r="H6" s="2"/>
    </row>
    <row r="7" spans="2:8" ht="148.5" customHeight="1" x14ac:dyDescent="0.2">
      <c r="B7" s="2"/>
      <c r="C7" s="89" t="s">
        <v>4</v>
      </c>
      <c r="D7" s="89"/>
      <c r="E7" s="89"/>
      <c r="F7" s="89"/>
      <c r="G7" s="89"/>
      <c r="H7" s="89"/>
    </row>
    <row r="9" spans="2:8" ht="18" customHeight="1" x14ac:dyDescent="0.25">
      <c r="B9" s="84" t="s">
        <v>5</v>
      </c>
      <c r="C9" s="84"/>
      <c r="D9" s="84"/>
    </row>
    <row r="10" spans="2:8" ht="72.75" customHeight="1" x14ac:dyDescent="0.2">
      <c r="C10" s="85" t="s">
        <v>6</v>
      </c>
      <c r="D10" s="85"/>
      <c r="E10" s="85"/>
      <c r="F10" s="85"/>
      <c r="G10" s="85"/>
      <c r="H10" s="85"/>
    </row>
    <row r="12" spans="2:8" ht="18" customHeight="1" x14ac:dyDescent="0.25">
      <c r="B12" s="86" t="s">
        <v>7</v>
      </c>
      <c r="C12" s="86"/>
    </row>
    <row r="13" spans="2:8" ht="122.25" customHeight="1" x14ac:dyDescent="0.2">
      <c r="C13" s="85" t="s">
        <v>8</v>
      </c>
      <c r="D13" s="85"/>
      <c r="E13" s="85"/>
      <c r="F13" s="85"/>
      <c r="G13" s="85"/>
      <c r="H13" s="85"/>
    </row>
  </sheetData>
  <mergeCells count="9">
    <mergeCell ref="B9:D9"/>
    <mergeCell ref="C10:H10"/>
    <mergeCell ref="B12:C12"/>
    <mergeCell ref="C13:H13"/>
    <mergeCell ref="B2:D2"/>
    <mergeCell ref="B4:C4"/>
    <mergeCell ref="C5:H5"/>
    <mergeCell ref="B6:C6"/>
    <mergeCell ref="C7:H7"/>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262"/>
  <sheetViews>
    <sheetView topLeftCell="B1" zoomScaleNormal="100" workbookViewId="0">
      <selection activeCell="E6" sqref="E6"/>
    </sheetView>
  </sheetViews>
  <sheetFormatPr baseColWidth="10" defaultColWidth="9.1640625" defaultRowHeight="14.25" customHeight="1" x14ac:dyDescent="0.2"/>
  <cols>
    <col min="1" max="1" width="12.6640625" customWidth="1"/>
    <col min="2" max="2" width="13.6640625" customWidth="1"/>
    <col min="3" max="3" width="13.1640625" customWidth="1"/>
    <col min="4" max="4" width="13.5" customWidth="1"/>
    <col min="5" max="5" width="41" customWidth="1"/>
    <col min="6" max="6" width="12.83203125" customWidth="1"/>
    <col min="7" max="7" width="34.1640625" customWidth="1"/>
    <col min="8" max="8" width="30.5" customWidth="1"/>
    <col min="9" max="9" width="6.33203125" customWidth="1"/>
    <col min="10" max="10" width="35.5" customWidth="1"/>
    <col min="11" max="11" width="7.33203125" customWidth="1"/>
  </cols>
  <sheetData>
    <row r="1" spans="1:8" ht="18.75" customHeight="1" x14ac:dyDescent="0.2">
      <c r="A1" s="90" t="s">
        <v>9</v>
      </c>
      <c r="B1" s="90"/>
      <c r="C1" s="90"/>
      <c r="D1" s="90"/>
      <c r="E1" s="3"/>
      <c r="F1" s="90" t="s">
        <v>10</v>
      </c>
      <c r="G1" s="90"/>
      <c r="H1" s="4"/>
    </row>
    <row r="2" spans="1:8" ht="15.75" customHeight="1" x14ac:dyDescent="0.2">
      <c r="A2" s="90" t="s">
        <v>11</v>
      </c>
      <c r="B2" s="90"/>
      <c r="C2" s="90"/>
      <c r="D2" s="90"/>
      <c r="E2" s="4"/>
      <c r="F2" s="90" t="s">
        <v>12</v>
      </c>
      <c r="G2" s="90"/>
      <c r="H2" s="4"/>
    </row>
    <row r="3" spans="1:8" ht="15.75" customHeight="1" x14ac:dyDescent="0.2">
      <c r="A3" s="90" t="s">
        <v>13</v>
      </c>
      <c r="B3" s="90"/>
      <c r="C3" s="90"/>
      <c r="D3" s="90"/>
      <c r="E3" s="4"/>
      <c r="F3" s="90" t="s">
        <v>14</v>
      </c>
      <c r="G3" s="90"/>
      <c r="H3" s="4"/>
    </row>
    <row r="4" spans="1:8" ht="17.25" customHeight="1" x14ac:dyDescent="0.2">
      <c r="A4" s="90" t="s">
        <v>15</v>
      </c>
      <c r="B4" s="90"/>
      <c r="C4" s="90"/>
      <c r="D4" s="90"/>
      <c r="E4" s="5"/>
      <c r="F4" s="93"/>
      <c r="G4" s="93"/>
      <c r="H4" s="6"/>
    </row>
    <row r="5" spans="1:8" ht="24.75" customHeight="1" x14ac:dyDescent="0.2">
      <c r="A5" s="90" t="s">
        <v>16</v>
      </c>
      <c r="B5" s="90"/>
      <c r="C5" s="90"/>
      <c r="D5" s="90"/>
      <c r="E5" s="5"/>
      <c r="F5" s="1"/>
      <c r="G5" s="1"/>
      <c r="H5" s="6"/>
    </row>
    <row r="6" spans="1:8" ht="17.25" customHeight="1" x14ac:dyDescent="0.2">
      <c r="A6" s="90" t="s">
        <v>17</v>
      </c>
      <c r="B6" s="90"/>
      <c r="C6" s="90"/>
      <c r="D6" s="90"/>
      <c r="E6" s="7"/>
      <c r="F6" s="90" t="s">
        <v>18</v>
      </c>
      <c r="G6" s="90"/>
      <c r="H6" s="4"/>
    </row>
    <row r="7" spans="1:8" ht="17.25" customHeight="1" x14ac:dyDescent="0.2">
      <c r="A7" s="90" t="s">
        <v>19</v>
      </c>
      <c r="B7" s="90"/>
      <c r="C7" s="90"/>
      <c r="D7" s="90"/>
      <c r="E7" s="7"/>
      <c r="F7" s="90" t="s">
        <v>20</v>
      </c>
      <c r="G7" s="90"/>
      <c r="H7" s="4"/>
    </row>
    <row r="10" spans="1:8" ht="15.75" customHeight="1" x14ac:dyDescent="0.2">
      <c r="A10" s="91" t="s">
        <v>21</v>
      </c>
      <c r="B10" s="91"/>
      <c r="C10" s="91"/>
      <c r="D10" s="91"/>
    </row>
    <row r="11" spans="1:8" ht="15" x14ac:dyDescent="0.2">
      <c r="A11" s="92"/>
      <c r="B11" s="92"/>
      <c r="C11" s="92"/>
      <c r="D11" s="92"/>
      <c r="E11" s="92"/>
      <c r="F11" s="8"/>
      <c r="G11" s="8"/>
      <c r="H11" s="8"/>
    </row>
    <row r="12" spans="1:8" ht="15" x14ac:dyDescent="0.2">
      <c r="A12" s="92"/>
      <c r="B12" s="92"/>
      <c r="C12" s="92"/>
      <c r="D12" s="92"/>
      <c r="E12" s="92"/>
      <c r="F12" s="8"/>
      <c r="G12" s="8"/>
      <c r="H12" s="8"/>
    </row>
    <row r="13" spans="1:8" ht="15" x14ac:dyDescent="0.2">
      <c r="A13" s="92"/>
      <c r="B13" s="92"/>
      <c r="C13" s="92"/>
      <c r="D13" s="92"/>
      <c r="E13" s="92"/>
      <c r="F13" s="8"/>
      <c r="G13" s="8"/>
      <c r="H13" s="8"/>
    </row>
    <row r="14" spans="1:8" ht="15" x14ac:dyDescent="0.2">
      <c r="A14" s="92"/>
      <c r="B14" s="92"/>
      <c r="C14" s="92"/>
      <c r="D14" s="92"/>
      <c r="E14" s="92"/>
      <c r="F14" s="8"/>
      <c r="G14" s="8"/>
      <c r="H14" s="8"/>
    </row>
    <row r="106" spans="1:8" ht="15" x14ac:dyDescent="0.2">
      <c r="A106" s="8"/>
      <c r="B106" s="8"/>
      <c r="C106" s="8"/>
      <c r="D106" s="8"/>
      <c r="E106" s="8"/>
      <c r="F106" s="8"/>
      <c r="G106" s="8"/>
      <c r="H106" s="8"/>
    </row>
    <row r="107" spans="1:8" ht="15" x14ac:dyDescent="0.2">
      <c r="A107" s="8"/>
      <c r="B107" s="8"/>
      <c r="C107" s="8"/>
      <c r="D107" s="8"/>
      <c r="E107" s="8"/>
      <c r="F107" s="8"/>
      <c r="G107" s="8"/>
      <c r="H107" s="8"/>
    </row>
    <row r="108" spans="1:8" ht="15" x14ac:dyDescent="0.2">
      <c r="A108" s="8"/>
      <c r="B108" s="8"/>
      <c r="C108" s="8"/>
      <c r="D108" s="8"/>
      <c r="E108" s="8"/>
      <c r="F108" s="8"/>
      <c r="G108" s="8"/>
      <c r="H108" s="8"/>
    </row>
    <row r="109" spans="1:8" ht="15" x14ac:dyDescent="0.2">
      <c r="A109" s="8"/>
      <c r="B109" s="8"/>
      <c r="C109" s="8"/>
      <c r="D109" s="8"/>
      <c r="E109" s="8"/>
      <c r="F109" s="8"/>
      <c r="G109" s="8"/>
      <c r="H109" s="8"/>
    </row>
    <row r="110" spans="1:8" ht="15" x14ac:dyDescent="0.2">
      <c r="A110" s="8"/>
      <c r="B110" s="8"/>
      <c r="C110" s="8"/>
      <c r="D110" s="8"/>
      <c r="E110" s="8"/>
      <c r="F110" s="8"/>
      <c r="G110" s="8"/>
      <c r="H110" s="8"/>
    </row>
    <row r="111" spans="1:8" ht="15" x14ac:dyDescent="0.2">
      <c r="A111" s="8"/>
      <c r="B111" s="8"/>
      <c r="C111" s="8"/>
      <c r="D111" s="8"/>
      <c r="E111" s="8"/>
      <c r="F111" s="8"/>
      <c r="G111" s="8"/>
      <c r="H111" s="8"/>
    </row>
    <row r="112" spans="1:8" ht="15" x14ac:dyDescent="0.2">
      <c r="A112" s="8"/>
      <c r="B112" s="8"/>
      <c r="C112" s="8"/>
      <c r="D112" s="8"/>
      <c r="E112" s="8"/>
      <c r="F112" s="8"/>
      <c r="G112" s="8"/>
      <c r="H112" s="8"/>
    </row>
    <row r="113" spans="1:8" ht="15" x14ac:dyDescent="0.2">
      <c r="A113" s="8"/>
      <c r="B113" s="8"/>
      <c r="C113" s="8"/>
      <c r="D113" s="8"/>
      <c r="E113" s="8"/>
      <c r="F113" s="8"/>
      <c r="G113" s="8"/>
      <c r="H113" s="8"/>
    </row>
    <row r="114" spans="1:8" ht="15" x14ac:dyDescent="0.2">
      <c r="A114" s="8"/>
      <c r="B114" s="8"/>
      <c r="C114" s="8"/>
      <c r="D114" s="8"/>
      <c r="E114" s="8"/>
      <c r="F114" s="8"/>
      <c r="G114" s="8"/>
      <c r="H114" s="8"/>
    </row>
    <row r="115" spans="1:8" ht="22.5" customHeight="1" x14ac:dyDescent="0.2">
      <c r="A115" s="8"/>
      <c r="B115" s="8"/>
      <c r="C115" s="8"/>
      <c r="D115" s="8"/>
      <c r="E115" s="8"/>
      <c r="F115" s="8"/>
      <c r="G115" s="8"/>
      <c r="H115" s="8"/>
    </row>
    <row r="116" spans="1:8" ht="15" x14ac:dyDescent="0.2">
      <c r="A116" s="8"/>
      <c r="B116" s="8"/>
      <c r="C116" s="8"/>
      <c r="D116" s="8"/>
      <c r="E116" s="8"/>
      <c r="F116" s="8"/>
      <c r="G116" s="8"/>
      <c r="H116" s="8"/>
    </row>
    <row r="117" spans="1:8" ht="15" x14ac:dyDescent="0.2">
      <c r="A117" s="8"/>
      <c r="B117" s="8"/>
      <c r="C117" s="8"/>
      <c r="D117" s="8"/>
      <c r="E117" s="8"/>
      <c r="F117" s="8"/>
      <c r="G117" s="8"/>
      <c r="H117" s="8"/>
    </row>
    <row r="135" ht="30.75" customHeight="1" x14ac:dyDescent="0.2"/>
    <row r="139" ht="30.75" customHeight="1" x14ac:dyDescent="0.2"/>
    <row r="140" ht="15.75" customHeight="1" x14ac:dyDescent="0.2"/>
    <row r="143" ht="45.75" customHeight="1" x14ac:dyDescent="0.2"/>
    <row r="147" spans="9:10" ht="30.75" customHeight="1" x14ac:dyDescent="0.2"/>
    <row r="152" spans="9:10" ht="15" x14ac:dyDescent="0.2">
      <c r="I152" s="9"/>
      <c r="J152" s="9"/>
    </row>
    <row r="166" ht="15.75" customHeight="1" x14ac:dyDescent="0.2"/>
    <row r="205" ht="18.75" customHeight="1" x14ac:dyDescent="0.2"/>
    <row r="216" ht="30" customHeight="1" x14ac:dyDescent="0.2"/>
    <row r="217" ht="30" customHeight="1" x14ac:dyDescent="0.2"/>
    <row r="228" ht="15" hidden="1" x14ac:dyDescent="0.2"/>
    <row r="229" ht="15" hidden="1" x14ac:dyDescent="0.2"/>
    <row r="230" ht="15" hidden="1" x14ac:dyDescent="0.2"/>
    <row r="231" ht="15" hidden="1" x14ac:dyDescent="0.2"/>
    <row r="232" ht="15" hidden="1" x14ac:dyDescent="0.2"/>
    <row r="233" ht="15" hidden="1" x14ac:dyDescent="0.2"/>
    <row r="234" ht="15" hidden="1" x14ac:dyDescent="0.2"/>
    <row r="235" ht="15" hidden="1" x14ac:dyDescent="0.2"/>
    <row r="236" ht="15" hidden="1" x14ac:dyDescent="0.2"/>
    <row r="237" ht="15" hidden="1" x14ac:dyDescent="0.2"/>
    <row r="238" ht="15" hidden="1" x14ac:dyDescent="0.2"/>
    <row r="239" ht="15" hidden="1" x14ac:dyDescent="0.2"/>
    <row r="240" ht="15" hidden="1" x14ac:dyDescent="0.2"/>
    <row r="241" ht="15" hidden="1" x14ac:dyDescent="0.2"/>
    <row r="242" ht="15" hidden="1" x14ac:dyDescent="0.2"/>
    <row r="243" ht="15" hidden="1" x14ac:dyDescent="0.2"/>
    <row r="244" ht="15" hidden="1" x14ac:dyDescent="0.2"/>
    <row r="245" ht="15" hidden="1" x14ac:dyDescent="0.2"/>
    <row r="246" ht="15" hidden="1" x14ac:dyDescent="0.2"/>
    <row r="247" ht="15" hidden="1" x14ac:dyDescent="0.2"/>
    <row r="248" ht="15" hidden="1" x14ac:dyDescent="0.2"/>
    <row r="249" ht="15" hidden="1" x14ac:dyDescent="0.2"/>
    <row r="250" ht="15" hidden="1" x14ac:dyDescent="0.2"/>
    <row r="251" ht="15" hidden="1" x14ac:dyDescent="0.2"/>
    <row r="252" ht="15" hidden="1" x14ac:dyDescent="0.2"/>
    <row r="253" ht="15" hidden="1" x14ac:dyDescent="0.2"/>
    <row r="254" ht="15" hidden="1" x14ac:dyDescent="0.2"/>
    <row r="255" ht="15" hidden="1" x14ac:dyDescent="0.2"/>
    <row r="256" ht="15" hidden="1" x14ac:dyDescent="0.2"/>
    <row r="257" ht="15" hidden="1" x14ac:dyDescent="0.2"/>
    <row r="258" ht="15" hidden="1" x14ac:dyDescent="0.2"/>
    <row r="259" ht="15" hidden="1" x14ac:dyDescent="0.2"/>
    <row r="260" ht="15" hidden="1" x14ac:dyDescent="0.2"/>
    <row r="261" ht="15" hidden="1" x14ac:dyDescent="0.2"/>
    <row r="262" ht="15" hidden="1" x14ac:dyDescent="0.2"/>
  </sheetData>
  <sheetProtection algorithmName="SHA-512" hashValue="LNezcmR+ckp01s+3wNH3OwETM7laFXObLrAb9Z3c53BaAHCL2PPqcGnwSDZj/eK6v9Ssmuzjoqfmwc4/DUom7g==" saltValue="P+yCre3gj9CvgBo4PbYUjw==" spinCount="100000" sheet="1" selectLockedCells="1"/>
  <mergeCells count="15">
    <mergeCell ref="A7:D7"/>
    <mergeCell ref="F7:G7"/>
    <mergeCell ref="A10:D10"/>
    <mergeCell ref="A11:E14"/>
    <mergeCell ref="A4:D4"/>
    <mergeCell ref="F4:G4"/>
    <mergeCell ref="A5:D5"/>
    <mergeCell ref="A6:D6"/>
    <mergeCell ref="F6:G6"/>
    <mergeCell ref="A1:D1"/>
    <mergeCell ref="F1:G1"/>
    <mergeCell ref="A2:D2"/>
    <mergeCell ref="F2:G2"/>
    <mergeCell ref="A3:D3"/>
    <mergeCell ref="F3:G3"/>
  </mergeCells>
  <printOptions gridLines="1"/>
  <pageMargins left="0.7" right="0.7" top="0.75" bottom="0.75" header="0.511811023622047" footer="0.511811023622047"/>
  <pageSetup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184"/>
  <sheetViews>
    <sheetView topLeftCell="A50" zoomScale="90" zoomScaleNormal="90" workbookViewId="0">
      <selection activeCell="G59" sqref="G59"/>
    </sheetView>
  </sheetViews>
  <sheetFormatPr baseColWidth="10" defaultColWidth="8.83203125" defaultRowHeight="14.25" customHeight="1" x14ac:dyDescent="0.2"/>
  <cols>
    <col min="1" max="1" width="12.6640625" customWidth="1"/>
    <col min="2" max="2" width="13.6640625" hidden="1" customWidth="1"/>
    <col min="3" max="3" width="13.1640625" customWidth="1"/>
    <col min="4" max="4" width="13.5" hidden="1" customWidth="1"/>
    <col min="5" max="5" width="59.83203125" customWidth="1"/>
    <col min="6" max="6" width="12.83203125" customWidth="1"/>
    <col min="7" max="7" width="19.83203125" customWidth="1"/>
    <col min="8" max="8" width="56.6640625" customWidth="1"/>
    <col min="9" max="9" width="6.33203125" customWidth="1"/>
    <col min="10" max="10" width="35.5" customWidth="1"/>
    <col min="11" max="11" width="7.33203125" customWidth="1"/>
  </cols>
  <sheetData>
    <row r="1" spans="1:8" ht="18.75" customHeight="1" x14ac:dyDescent="0.2">
      <c r="A1" s="10" t="s">
        <v>22</v>
      </c>
      <c r="B1" s="94">
        <f>'Site Info'!E1</f>
        <v>0</v>
      </c>
      <c r="C1" s="94"/>
      <c r="D1" s="94"/>
      <c r="E1" s="11" t="s">
        <v>23</v>
      </c>
      <c r="F1" s="12">
        <f>'Site Info'!E4</f>
        <v>0</v>
      </c>
      <c r="G1" s="95"/>
      <c r="H1" s="95"/>
    </row>
    <row r="2" spans="1:8" ht="28.5" customHeight="1" x14ac:dyDescent="0.2">
      <c r="A2" s="13" t="s">
        <v>24</v>
      </c>
      <c r="B2" s="13" t="s">
        <v>25</v>
      </c>
      <c r="C2" s="14" t="s">
        <v>26</v>
      </c>
      <c r="D2" s="15" t="s">
        <v>27</v>
      </c>
      <c r="E2" s="15" t="s">
        <v>28</v>
      </c>
      <c r="F2" s="16" t="s">
        <v>29</v>
      </c>
      <c r="G2" s="16" t="s">
        <v>30</v>
      </c>
      <c r="H2" s="15" t="s">
        <v>31</v>
      </c>
    </row>
    <row r="3" spans="1:8" ht="16" x14ac:dyDescent="0.2">
      <c r="A3" s="17">
        <v>96</v>
      </c>
      <c r="B3" s="17">
        <v>1</v>
      </c>
      <c r="C3" s="18" t="s">
        <v>32</v>
      </c>
      <c r="D3" s="17" t="s">
        <v>33</v>
      </c>
      <c r="E3" s="19" t="s">
        <v>34</v>
      </c>
      <c r="F3" s="17">
        <v>2</v>
      </c>
      <c r="G3" s="20"/>
      <c r="H3" s="21"/>
    </row>
    <row r="4" spans="1:8" ht="28.5" customHeight="1" x14ac:dyDescent="0.2">
      <c r="A4" s="17">
        <v>97</v>
      </c>
      <c r="B4" s="17">
        <v>1</v>
      </c>
      <c r="C4" s="18" t="s">
        <v>32</v>
      </c>
      <c r="D4" s="17" t="s">
        <v>33</v>
      </c>
      <c r="E4" s="19" t="s">
        <v>35</v>
      </c>
      <c r="F4" s="17">
        <v>2</v>
      </c>
      <c r="G4" s="20"/>
      <c r="H4" s="21"/>
    </row>
    <row r="5" spans="1:8" ht="16" x14ac:dyDescent="0.2">
      <c r="A5" s="17">
        <v>67</v>
      </c>
      <c r="B5" s="17">
        <v>2</v>
      </c>
      <c r="C5" s="22" t="s">
        <v>36</v>
      </c>
      <c r="D5" s="17" t="s">
        <v>33</v>
      </c>
      <c r="E5" s="19" t="s">
        <v>37</v>
      </c>
      <c r="F5" s="17">
        <v>2</v>
      </c>
      <c r="G5" s="20"/>
      <c r="H5" s="21"/>
    </row>
    <row r="6" spans="1:8" ht="42.75" customHeight="1" x14ac:dyDescent="0.2">
      <c r="A6" s="17">
        <v>68</v>
      </c>
      <c r="B6" s="17">
        <v>2</v>
      </c>
      <c r="C6" s="22" t="s">
        <v>36</v>
      </c>
      <c r="D6" s="17" t="s">
        <v>33</v>
      </c>
      <c r="E6" s="19" t="s">
        <v>38</v>
      </c>
      <c r="F6" s="17" t="s">
        <v>39</v>
      </c>
      <c r="G6" s="20"/>
      <c r="H6" s="21"/>
    </row>
    <row r="7" spans="1:8" ht="16" x14ac:dyDescent="0.2">
      <c r="A7" s="17">
        <v>69</v>
      </c>
      <c r="B7" s="17">
        <v>2</v>
      </c>
      <c r="C7" s="22" t="s">
        <v>36</v>
      </c>
      <c r="D7" s="17" t="s">
        <v>33</v>
      </c>
      <c r="E7" s="19" t="s">
        <v>40</v>
      </c>
      <c r="F7" s="17">
        <v>2</v>
      </c>
      <c r="G7" s="20"/>
      <c r="H7" s="21"/>
    </row>
    <row r="8" spans="1:8" ht="30.75" customHeight="1" x14ac:dyDescent="0.2">
      <c r="A8" s="17">
        <v>70</v>
      </c>
      <c r="B8" s="17">
        <v>2</v>
      </c>
      <c r="C8" s="22" t="s">
        <v>36</v>
      </c>
      <c r="D8" s="17" t="s">
        <v>33</v>
      </c>
      <c r="E8" s="19" t="s">
        <v>41</v>
      </c>
      <c r="F8" s="17">
        <v>2</v>
      </c>
      <c r="G8" s="20"/>
      <c r="H8" s="21"/>
    </row>
    <row r="9" spans="1:8" ht="16" x14ac:dyDescent="0.2">
      <c r="A9" s="17">
        <v>71</v>
      </c>
      <c r="B9" s="17">
        <v>2</v>
      </c>
      <c r="C9" s="22" t="s">
        <v>36</v>
      </c>
      <c r="D9" s="17" t="s">
        <v>33</v>
      </c>
      <c r="E9" s="19" t="s">
        <v>42</v>
      </c>
      <c r="F9" s="17">
        <v>2</v>
      </c>
      <c r="G9" s="20"/>
      <c r="H9" s="21"/>
    </row>
    <row r="10" spans="1:8" ht="16" x14ac:dyDescent="0.2">
      <c r="A10" s="17">
        <v>72</v>
      </c>
      <c r="B10" s="17">
        <v>2</v>
      </c>
      <c r="C10" s="22" t="s">
        <v>36</v>
      </c>
      <c r="D10" s="17" t="s">
        <v>33</v>
      </c>
      <c r="E10" s="19" t="s">
        <v>43</v>
      </c>
      <c r="F10" s="17">
        <v>2</v>
      </c>
      <c r="G10" s="20"/>
      <c r="H10" s="21"/>
    </row>
    <row r="11" spans="1:8" ht="42.75" customHeight="1" x14ac:dyDescent="0.2">
      <c r="A11" s="17">
        <v>92</v>
      </c>
      <c r="B11" s="17">
        <v>2</v>
      </c>
      <c r="C11" s="22" t="s">
        <v>36</v>
      </c>
      <c r="D11" s="17" t="s">
        <v>33</v>
      </c>
      <c r="E11" s="19" t="s">
        <v>44</v>
      </c>
      <c r="F11" s="17" t="s">
        <v>39</v>
      </c>
      <c r="G11" s="20"/>
      <c r="H11" s="21"/>
    </row>
    <row r="12" spans="1:8" ht="42.75" customHeight="1" x14ac:dyDescent="0.2">
      <c r="A12" s="17">
        <v>94</v>
      </c>
      <c r="B12" s="17">
        <v>2</v>
      </c>
      <c r="C12" s="22" t="s">
        <v>36</v>
      </c>
      <c r="D12" s="17" t="s">
        <v>33</v>
      </c>
      <c r="E12" s="19" t="s">
        <v>45</v>
      </c>
      <c r="F12" s="17">
        <v>2</v>
      </c>
      <c r="G12" s="20"/>
      <c r="H12" s="21"/>
    </row>
    <row r="13" spans="1:8" ht="28.5" customHeight="1" x14ac:dyDescent="0.2">
      <c r="A13" s="17">
        <v>40</v>
      </c>
      <c r="B13" s="17">
        <v>3</v>
      </c>
      <c r="C13" s="23" t="s">
        <v>46</v>
      </c>
      <c r="D13" s="17" t="s">
        <v>47</v>
      </c>
      <c r="E13" s="19" t="s">
        <v>48</v>
      </c>
      <c r="F13" s="17">
        <v>5</v>
      </c>
      <c r="G13" s="20"/>
      <c r="H13" s="21"/>
    </row>
    <row r="14" spans="1:8" ht="28.5" customHeight="1" x14ac:dyDescent="0.2">
      <c r="A14" s="17">
        <v>43</v>
      </c>
      <c r="B14" s="17">
        <v>3</v>
      </c>
      <c r="C14" s="23" t="s">
        <v>46</v>
      </c>
      <c r="D14" s="17" t="s">
        <v>47</v>
      </c>
      <c r="E14" s="19" t="s">
        <v>49</v>
      </c>
      <c r="F14" s="17">
        <v>5</v>
      </c>
      <c r="G14" s="20"/>
      <c r="H14" s="21"/>
    </row>
    <row r="15" spans="1:8" ht="42.75" customHeight="1" x14ac:dyDescent="0.2">
      <c r="A15" s="17">
        <v>58</v>
      </c>
      <c r="B15" s="17">
        <v>3</v>
      </c>
      <c r="C15" s="23" t="s">
        <v>46</v>
      </c>
      <c r="D15" s="17" t="s">
        <v>33</v>
      </c>
      <c r="E15" s="19" t="s">
        <v>50</v>
      </c>
      <c r="F15" s="17" t="s">
        <v>39</v>
      </c>
      <c r="G15" s="20"/>
      <c r="H15" s="21"/>
    </row>
    <row r="16" spans="1:8" ht="28.5" customHeight="1" x14ac:dyDescent="0.2">
      <c r="A16" s="17">
        <v>61</v>
      </c>
      <c r="B16" s="17">
        <v>3</v>
      </c>
      <c r="C16" s="23" t="s">
        <v>46</v>
      </c>
      <c r="D16" s="17" t="s">
        <v>33</v>
      </c>
      <c r="E16" s="19" t="s">
        <v>51</v>
      </c>
      <c r="F16" s="17">
        <v>2</v>
      </c>
      <c r="G16" s="20"/>
      <c r="H16" s="21"/>
    </row>
    <row r="17" spans="1:8" ht="28.5" customHeight="1" x14ac:dyDescent="0.2">
      <c r="A17" s="17">
        <v>62</v>
      </c>
      <c r="B17" s="17">
        <v>3</v>
      </c>
      <c r="C17" s="23" t="s">
        <v>46</v>
      </c>
      <c r="D17" s="17" t="s">
        <v>33</v>
      </c>
      <c r="E17" s="19" t="s">
        <v>52</v>
      </c>
      <c r="F17" s="17">
        <v>2</v>
      </c>
      <c r="G17" s="20"/>
      <c r="H17" s="21"/>
    </row>
    <row r="18" spans="1:8" ht="28.5" customHeight="1" x14ac:dyDescent="0.2">
      <c r="A18" s="17">
        <v>63</v>
      </c>
      <c r="B18" s="17">
        <v>3</v>
      </c>
      <c r="C18" s="23" t="s">
        <v>46</v>
      </c>
      <c r="D18" s="17" t="s">
        <v>33</v>
      </c>
      <c r="E18" s="19" t="s">
        <v>53</v>
      </c>
      <c r="F18" s="17">
        <v>2</v>
      </c>
      <c r="G18" s="20"/>
      <c r="H18" s="21"/>
    </row>
    <row r="19" spans="1:8" ht="16" x14ac:dyDescent="0.2">
      <c r="A19" s="17">
        <v>64</v>
      </c>
      <c r="B19" s="17">
        <v>3</v>
      </c>
      <c r="C19" s="23" t="s">
        <v>46</v>
      </c>
      <c r="D19" s="17" t="s">
        <v>33</v>
      </c>
      <c r="E19" s="19" t="s">
        <v>54</v>
      </c>
      <c r="F19" s="17">
        <v>2</v>
      </c>
      <c r="G19" s="20"/>
      <c r="H19" s="21"/>
    </row>
    <row r="20" spans="1:8" ht="42.75" customHeight="1" x14ac:dyDescent="0.2">
      <c r="A20" s="17">
        <v>65</v>
      </c>
      <c r="B20" s="17">
        <v>3</v>
      </c>
      <c r="C20" s="23" t="s">
        <v>46</v>
      </c>
      <c r="D20" s="17" t="s">
        <v>33</v>
      </c>
      <c r="E20" s="19" t="s">
        <v>55</v>
      </c>
      <c r="F20" s="17">
        <v>2</v>
      </c>
      <c r="G20" s="20"/>
      <c r="H20" s="21"/>
    </row>
    <row r="21" spans="1:8" ht="28.5" customHeight="1" x14ac:dyDescent="0.2">
      <c r="A21" s="17">
        <v>66</v>
      </c>
      <c r="B21" s="17">
        <v>3</v>
      </c>
      <c r="C21" s="23" t="s">
        <v>46</v>
      </c>
      <c r="D21" s="17" t="s">
        <v>33</v>
      </c>
      <c r="E21" s="19" t="s">
        <v>56</v>
      </c>
      <c r="F21" s="17">
        <v>2</v>
      </c>
      <c r="G21" s="20"/>
      <c r="H21" s="21"/>
    </row>
    <row r="22" spans="1:8" ht="22.5" customHeight="1" x14ac:dyDescent="0.2">
      <c r="A22" s="17">
        <v>74</v>
      </c>
      <c r="B22" s="17">
        <v>3</v>
      </c>
      <c r="C22" s="23" t="s">
        <v>46</v>
      </c>
      <c r="D22" s="17" t="s">
        <v>33</v>
      </c>
      <c r="E22" s="19" t="s">
        <v>57</v>
      </c>
      <c r="F22" s="17">
        <v>2</v>
      </c>
      <c r="G22" s="20"/>
      <c r="H22" s="21"/>
    </row>
    <row r="23" spans="1:8" ht="16" x14ac:dyDescent="0.2">
      <c r="A23" s="17">
        <v>88</v>
      </c>
      <c r="B23" s="17">
        <v>3</v>
      </c>
      <c r="C23" s="23" t="s">
        <v>46</v>
      </c>
      <c r="D23" s="17" t="s">
        <v>33</v>
      </c>
      <c r="E23" s="19" t="s">
        <v>58</v>
      </c>
      <c r="F23" s="17">
        <v>2</v>
      </c>
      <c r="G23" s="20"/>
      <c r="H23" s="21"/>
    </row>
    <row r="24" spans="1:8" ht="16" x14ac:dyDescent="0.2">
      <c r="A24" s="17">
        <v>89</v>
      </c>
      <c r="B24" s="17">
        <v>3</v>
      </c>
      <c r="C24" s="23" t="s">
        <v>46</v>
      </c>
      <c r="D24" s="17" t="s">
        <v>33</v>
      </c>
      <c r="E24" s="19" t="s">
        <v>59</v>
      </c>
      <c r="F24" s="17">
        <v>2</v>
      </c>
      <c r="G24" s="20"/>
      <c r="H24" s="21"/>
    </row>
    <row r="25" spans="1:8" ht="16" x14ac:dyDescent="0.2">
      <c r="A25" s="17">
        <v>90</v>
      </c>
      <c r="B25" s="17">
        <v>3</v>
      </c>
      <c r="C25" s="23" t="s">
        <v>46</v>
      </c>
      <c r="D25" s="17" t="s">
        <v>33</v>
      </c>
      <c r="E25" s="19" t="s">
        <v>60</v>
      </c>
      <c r="F25" s="17">
        <v>2</v>
      </c>
      <c r="G25" s="20"/>
      <c r="H25" s="21"/>
    </row>
    <row r="26" spans="1:8" ht="28.5" customHeight="1" x14ac:dyDescent="0.2">
      <c r="A26" s="17">
        <v>91</v>
      </c>
      <c r="B26" s="17">
        <v>3</v>
      </c>
      <c r="C26" s="23" t="s">
        <v>46</v>
      </c>
      <c r="D26" s="17" t="s">
        <v>33</v>
      </c>
      <c r="E26" s="19" t="s">
        <v>61</v>
      </c>
      <c r="F26" s="17" t="s">
        <v>39</v>
      </c>
      <c r="G26" s="20"/>
      <c r="H26" s="21"/>
    </row>
    <row r="27" spans="1:8" ht="28.5" customHeight="1" x14ac:dyDescent="0.2">
      <c r="A27" s="17">
        <v>10</v>
      </c>
      <c r="B27" s="17">
        <v>4</v>
      </c>
      <c r="C27" s="24" t="s">
        <v>62</v>
      </c>
      <c r="D27" s="17" t="s">
        <v>63</v>
      </c>
      <c r="E27" s="19" t="s">
        <v>64</v>
      </c>
      <c r="F27" s="17" t="s">
        <v>65</v>
      </c>
      <c r="G27" s="20"/>
      <c r="H27" s="21"/>
    </row>
    <row r="28" spans="1:8" ht="28.5" customHeight="1" x14ac:dyDescent="0.2">
      <c r="A28" s="17">
        <v>11</v>
      </c>
      <c r="B28" s="17">
        <v>4</v>
      </c>
      <c r="C28" s="24" t="s">
        <v>62</v>
      </c>
      <c r="D28" s="17" t="s">
        <v>63</v>
      </c>
      <c r="E28" s="19" t="s">
        <v>66</v>
      </c>
      <c r="F28" s="17">
        <v>5</v>
      </c>
      <c r="G28" s="20"/>
      <c r="H28" s="21"/>
    </row>
    <row r="29" spans="1:8" ht="42.75" customHeight="1" x14ac:dyDescent="0.2">
      <c r="A29" s="17">
        <v>39</v>
      </c>
      <c r="B29" s="17">
        <v>4</v>
      </c>
      <c r="C29" s="24" t="s">
        <v>62</v>
      </c>
      <c r="D29" s="17" t="s">
        <v>47</v>
      </c>
      <c r="E29" s="19" t="s">
        <v>67</v>
      </c>
      <c r="F29" s="17">
        <v>5</v>
      </c>
      <c r="G29" s="20"/>
      <c r="H29" s="21"/>
    </row>
    <row r="30" spans="1:8" ht="28.5" customHeight="1" x14ac:dyDescent="0.2">
      <c r="A30" s="17">
        <v>93</v>
      </c>
      <c r="B30" s="17">
        <v>4</v>
      </c>
      <c r="C30" s="24" t="s">
        <v>62</v>
      </c>
      <c r="D30" s="17" t="s">
        <v>47</v>
      </c>
      <c r="E30" s="19" t="s">
        <v>68</v>
      </c>
      <c r="F30" s="17" t="s">
        <v>65</v>
      </c>
      <c r="G30" s="20"/>
      <c r="H30" s="21"/>
    </row>
    <row r="31" spans="1:8" ht="28.5" customHeight="1" x14ac:dyDescent="0.2">
      <c r="A31" s="17">
        <v>41</v>
      </c>
      <c r="B31" s="17">
        <v>4</v>
      </c>
      <c r="C31" s="24" t="s">
        <v>62</v>
      </c>
      <c r="D31" s="17" t="s">
        <v>47</v>
      </c>
      <c r="E31" s="19" t="s">
        <v>69</v>
      </c>
      <c r="F31" s="17">
        <v>5</v>
      </c>
      <c r="G31" s="20"/>
      <c r="H31" s="21"/>
    </row>
    <row r="32" spans="1:8" ht="28.5" customHeight="1" x14ac:dyDescent="0.2">
      <c r="A32" s="17">
        <v>42</v>
      </c>
      <c r="B32" s="17">
        <v>4</v>
      </c>
      <c r="C32" s="24" t="s">
        <v>70</v>
      </c>
      <c r="D32" s="17" t="s">
        <v>47</v>
      </c>
      <c r="E32" s="19" t="s">
        <v>71</v>
      </c>
      <c r="F32" s="17" t="s">
        <v>72</v>
      </c>
      <c r="G32" s="20"/>
      <c r="H32" s="21"/>
    </row>
    <row r="33" spans="1:8" ht="28.5" customHeight="1" x14ac:dyDescent="0.2">
      <c r="A33" s="17">
        <v>44</v>
      </c>
      <c r="B33" s="17">
        <v>4</v>
      </c>
      <c r="C33" s="24" t="s">
        <v>62</v>
      </c>
      <c r="D33" s="17" t="s">
        <v>47</v>
      </c>
      <c r="E33" s="19" t="s">
        <v>73</v>
      </c>
      <c r="F33" s="17">
        <v>5</v>
      </c>
      <c r="G33" s="20"/>
      <c r="H33" s="21"/>
    </row>
    <row r="34" spans="1:8" ht="28.5" customHeight="1" x14ac:dyDescent="0.2">
      <c r="A34" s="17">
        <v>45</v>
      </c>
      <c r="B34" s="17">
        <v>4</v>
      </c>
      <c r="C34" s="24" t="s">
        <v>62</v>
      </c>
      <c r="D34" s="17" t="s">
        <v>47</v>
      </c>
      <c r="E34" s="19" t="s">
        <v>74</v>
      </c>
      <c r="F34" s="17">
        <v>5</v>
      </c>
      <c r="G34" s="20"/>
      <c r="H34" s="21"/>
    </row>
    <row r="35" spans="1:8" ht="42.75" customHeight="1" x14ac:dyDescent="0.2">
      <c r="A35" s="17">
        <v>46</v>
      </c>
      <c r="B35" s="17">
        <v>4</v>
      </c>
      <c r="C35" s="24" t="s">
        <v>62</v>
      </c>
      <c r="D35" s="17" t="s">
        <v>47</v>
      </c>
      <c r="E35" s="19" t="s">
        <v>75</v>
      </c>
      <c r="F35" s="17" t="s">
        <v>65</v>
      </c>
      <c r="G35" s="20"/>
      <c r="H35" s="21"/>
    </row>
    <row r="36" spans="1:8" ht="28.5" customHeight="1" x14ac:dyDescent="0.2">
      <c r="A36" s="17">
        <v>47</v>
      </c>
      <c r="B36" s="17"/>
      <c r="C36" s="24" t="s">
        <v>62</v>
      </c>
      <c r="D36" s="17"/>
      <c r="E36" s="19" t="s">
        <v>76</v>
      </c>
      <c r="F36" s="17" t="s">
        <v>65</v>
      </c>
      <c r="G36" s="20"/>
      <c r="H36" s="21"/>
    </row>
    <row r="37" spans="1:8" ht="28.5" customHeight="1" x14ac:dyDescent="0.2">
      <c r="A37" s="17">
        <v>49</v>
      </c>
      <c r="B37" s="17">
        <v>5</v>
      </c>
      <c r="C37" s="25" t="s">
        <v>77</v>
      </c>
      <c r="D37" s="17" t="s">
        <v>78</v>
      </c>
      <c r="E37" s="19" t="s">
        <v>79</v>
      </c>
      <c r="F37" s="17" t="s">
        <v>65</v>
      </c>
      <c r="G37" s="20"/>
      <c r="H37" s="21"/>
    </row>
    <row r="38" spans="1:8" ht="16" x14ac:dyDescent="0.2">
      <c r="A38" s="17">
        <v>50</v>
      </c>
      <c r="B38" s="17">
        <v>5</v>
      </c>
      <c r="C38" s="25" t="s">
        <v>77</v>
      </c>
      <c r="D38" s="17" t="s">
        <v>78</v>
      </c>
      <c r="E38" s="19" t="s">
        <v>80</v>
      </c>
      <c r="F38" s="17">
        <v>5</v>
      </c>
      <c r="G38" s="20"/>
      <c r="H38" s="21"/>
    </row>
    <row r="39" spans="1:8" ht="28.5" customHeight="1" x14ac:dyDescent="0.2">
      <c r="A39" s="17">
        <v>60</v>
      </c>
      <c r="B39" s="17">
        <v>5</v>
      </c>
      <c r="C39" s="25" t="s">
        <v>77</v>
      </c>
      <c r="D39" s="17" t="s">
        <v>33</v>
      </c>
      <c r="E39" s="19" t="s">
        <v>81</v>
      </c>
      <c r="F39" s="17">
        <v>2</v>
      </c>
      <c r="G39" s="20"/>
      <c r="H39" s="21"/>
    </row>
    <row r="40" spans="1:8" ht="28.5" customHeight="1" x14ac:dyDescent="0.2">
      <c r="A40" s="17">
        <v>59</v>
      </c>
      <c r="B40" s="17">
        <v>5</v>
      </c>
      <c r="C40" s="25" t="s">
        <v>77</v>
      </c>
      <c r="D40" s="17" t="s">
        <v>33</v>
      </c>
      <c r="E40" s="19" t="s">
        <v>82</v>
      </c>
      <c r="F40" s="17">
        <v>2</v>
      </c>
      <c r="G40" s="20"/>
      <c r="H40" s="21"/>
    </row>
    <row r="41" spans="1:8" ht="28.5" customHeight="1" x14ac:dyDescent="0.2">
      <c r="A41" s="17">
        <v>73</v>
      </c>
      <c r="B41" s="17">
        <v>5</v>
      </c>
      <c r="C41" s="25" t="s">
        <v>77</v>
      </c>
      <c r="D41" s="17" t="s">
        <v>33</v>
      </c>
      <c r="E41" s="19" t="s">
        <v>83</v>
      </c>
      <c r="F41" s="17">
        <v>2</v>
      </c>
      <c r="G41" s="20"/>
      <c r="H41" s="21"/>
    </row>
    <row r="42" spans="1:8" ht="30.75" customHeight="1" x14ac:dyDescent="0.2">
      <c r="A42" s="17">
        <v>84</v>
      </c>
      <c r="B42" s="17">
        <v>6</v>
      </c>
      <c r="C42" s="26" t="s">
        <v>84</v>
      </c>
      <c r="D42" s="17" t="s">
        <v>47</v>
      </c>
      <c r="E42" s="19" t="s">
        <v>85</v>
      </c>
      <c r="F42" s="17" t="s">
        <v>65</v>
      </c>
      <c r="G42" s="20"/>
      <c r="H42" s="21"/>
    </row>
    <row r="43" spans="1:8" ht="28.5" customHeight="1" x14ac:dyDescent="0.2">
      <c r="A43" s="17">
        <v>85</v>
      </c>
      <c r="B43" s="17">
        <v>6</v>
      </c>
      <c r="C43" s="26" t="s">
        <v>84</v>
      </c>
      <c r="D43" s="17" t="s">
        <v>47</v>
      </c>
      <c r="E43" s="19" t="s">
        <v>86</v>
      </c>
      <c r="F43" s="17" t="s">
        <v>65</v>
      </c>
      <c r="G43" s="20"/>
      <c r="H43" s="21"/>
    </row>
    <row r="44" spans="1:8" ht="28.5" customHeight="1" x14ac:dyDescent="0.2">
      <c r="A44" s="17">
        <v>86</v>
      </c>
      <c r="B44" s="17">
        <v>6</v>
      </c>
      <c r="C44" s="26" t="s">
        <v>84</v>
      </c>
      <c r="D44" s="17" t="s">
        <v>47</v>
      </c>
      <c r="E44" s="19" t="s">
        <v>87</v>
      </c>
      <c r="F44" s="17" t="s">
        <v>65</v>
      </c>
      <c r="G44" s="20"/>
      <c r="H44" s="21"/>
    </row>
    <row r="45" spans="1:8" ht="28.5" customHeight="1" x14ac:dyDescent="0.2">
      <c r="A45" s="17">
        <v>87</v>
      </c>
      <c r="B45" s="17">
        <v>6</v>
      </c>
      <c r="C45" s="26" t="s">
        <v>84</v>
      </c>
      <c r="D45" s="17" t="s">
        <v>47</v>
      </c>
      <c r="E45" s="19" t="s">
        <v>88</v>
      </c>
      <c r="F45" s="17" t="s">
        <v>65</v>
      </c>
      <c r="G45" s="20"/>
      <c r="H45" s="21"/>
    </row>
    <row r="46" spans="1:8" ht="30.75" customHeight="1" x14ac:dyDescent="0.2">
      <c r="A46" s="17">
        <v>1</v>
      </c>
      <c r="B46" s="17">
        <v>7</v>
      </c>
      <c r="C46" s="27" t="s">
        <v>89</v>
      </c>
      <c r="D46" s="17" t="s">
        <v>90</v>
      </c>
      <c r="E46" s="19" t="s">
        <v>91</v>
      </c>
      <c r="F46" s="28" t="s">
        <v>92</v>
      </c>
      <c r="G46" s="20"/>
      <c r="H46" s="21"/>
    </row>
    <row r="47" spans="1:8" ht="15.75" customHeight="1" x14ac:dyDescent="0.2">
      <c r="A47" s="17">
        <v>2</v>
      </c>
      <c r="B47" s="17">
        <v>7</v>
      </c>
      <c r="C47" s="27" t="s">
        <v>89</v>
      </c>
      <c r="D47" s="17" t="s">
        <v>90</v>
      </c>
      <c r="E47" s="19" t="s">
        <v>93</v>
      </c>
      <c r="F47" s="28" t="s">
        <v>92</v>
      </c>
      <c r="G47" s="20"/>
      <c r="H47" s="21"/>
    </row>
    <row r="48" spans="1:8" ht="28.5" customHeight="1" x14ac:dyDescent="0.2">
      <c r="A48" s="17">
        <v>3</v>
      </c>
      <c r="B48" s="17">
        <v>7</v>
      </c>
      <c r="C48" s="27" t="s">
        <v>89</v>
      </c>
      <c r="D48" s="17" t="s">
        <v>90</v>
      </c>
      <c r="E48" s="19" t="s">
        <v>94</v>
      </c>
      <c r="F48" s="28" t="s">
        <v>95</v>
      </c>
      <c r="G48" s="20"/>
      <c r="H48" s="21"/>
    </row>
    <row r="49" spans="1:10" ht="42.75" customHeight="1" x14ac:dyDescent="0.2">
      <c r="A49" s="17">
        <v>4</v>
      </c>
      <c r="B49" s="17">
        <v>7</v>
      </c>
      <c r="C49" s="27" t="s">
        <v>89</v>
      </c>
      <c r="D49" s="17" t="s">
        <v>90</v>
      </c>
      <c r="E49" s="19" t="s">
        <v>96</v>
      </c>
      <c r="F49" s="28" t="s">
        <v>95</v>
      </c>
      <c r="G49" s="20"/>
      <c r="H49" s="21"/>
      <c r="J49" t="s">
        <v>97</v>
      </c>
    </row>
    <row r="50" spans="1:10" ht="59.25" customHeight="1" x14ac:dyDescent="0.2">
      <c r="A50" s="17">
        <v>5</v>
      </c>
      <c r="B50" s="17">
        <v>7</v>
      </c>
      <c r="C50" s="27" t="s">
        <v>89</v>
      </c>
      <c r="D50" s="17" t="s">
        <v>90</v>
      </c>
      <c r="E50" s="19" t="s">
        <v>98</v>
      </c>
      <c r="F50" s="28" t="s">
        <v>95</v>
      </c>
      <c r="G50" s="20"/>
      <c r="H50" s="21"/>
    </row>
    <row r="51" spans="1:10" ht="37.5" customHeight="1" x14ac:dyDescent="0.2">
      <c r="A51" s="17">
        <v>9</v>
      </c>
      <c r="B51" s="17">
        <v>4</v>
      </c>
      <c r="C51" s="27" t="s">
        <v>89</v>
      </c>
      <c r="D51" s="17" t="s">
        <v>63</v>
      </c>
      <c r="E51" s="19" t="s">
        <v>99</v>
      </c>
      <c r="F51" s="17">
        <v>5</v>
      </c>
      <c r="G51" s="20"/>
      <c r="H51" s="21"/>
      <c r="J51" s="29"/>
    </row>
    <row r="52" spans="1:10" ht="45.75" customHeight="1" x14ac:dyDescent="0.2">
      <c r="A52" s="17">
        <v>36</v>
      </c>
      <c r="B52" s="17">
        <v>7</v>
      </c>
      <c r="C52" s="27" t="s">
        <v>100</v>
      </c>
      <c r="D52" s="17" t="s">
        <v>63</v>
      </c>
      <c r="E52" s="19" t="s">
        <v>101</v>
      </c>
      <c r="F52" s="17" t="s">
        <v>102</v>
      </c>
      <c r="G52" s="20"/>
      <c r="H52" s="21"/>
    </row>
    <row r="53" spans="1:10" ht="28.5" customHeight="1" x14ac:dyDescent="0.2">
      <c r="A53" s="17">
        <v>6</v>
      </c>
      <c r="B53" s="17">
        <v>7</v>
      </c>
      <c r="C53" s="27" t="s">
        <v>89</v>
      </c>
      <c r="D53" s="17" t="s">
        <v>63</v>
      </c>
      <c r="E53" s="19" t="s">
        <v>103</v>
      </c>
      <c r="F53" s="17" t="s">
        <v>102</v>
      </c>
      <c r="G53" s="20"/>
      <c r="H53" s="21"/>
    </row>
    <row r="54" spans="1:10" ht="42.75" customHeight="1" x14ac:dyDescent="0.2">
      <c r="A54" s="17">
        <v>7</v>
      </c>
      <c r="B54" s="17"/>
      <c r="C54" s="27" t="s">
        <v>100</v>
      </c>
      <c r="D54" s="17"/>
      <c r="E54" s="19" t="s">
        <v>104</v>
      </c>
      <c r="F54" s="17" t="s">
        <v>102</v>
      </c>
      <c r="G54" s="20"/>
      <c r="H54" s="21"/>
    </row>
    <row r="55" spans="1:10" ht="28.5" customHeight="1" x14ac:dyDescent="0.2">
      <c r="A55" s="17">
        <v>8</v>
      </c>
      <c r="B55" s="17"/>
      <c r="C55" s="27" t="s">
        <v>100</v>
      </c>
      <c r="D55" s="17"/>
      <c r="E55" s="19" t="s">
        <v>105</v>
      </c>
      <c r="F55" s="17" t="s">
        <v>102</v>
      </c>
      <c r="G55" s="20"/>
      <c r="H55" s="21"/>
    </row>
    <row r="56" spans="1:10" ht="42.75" customHeight="1" x14ac:dyDescent="0.2">
      <c r="A56" s="17">
        <v>33</v>
      </c>
      <c r="B56" s="17">
        <v>7</v>
      </c>
      <c r="C56" s="27" t="s">
        <v>89</v>
      </c>
      <c r="D56" s="17" t="s">
        <v>63</v>
      </c>
      <c r="E56" s="19" t="s">
        <v>106</v>
      </c>
      <c r="F56" s="17">
        <v>10</v>
      </c>
      <c r="G56" s="20"/>
      <c r="H56" s="21"/>
    </row>
    <row r="57" spans="1:10" ht="79.5" customHeight="1" x14ac:dyDescent="0.2">
      <c r="A57" s="17">
        <v>34</v>
      </c>
      <c r="B57" s="17"/>
      <c r="C57" s="27" t="s">
        <v>100</v>
      </c>
      <c r="D57" s="17"/>
      <c r="E57" s="19" t="s">
        <v>107</v>
      </c>
      <c r="F57" s="17" t="s">
        <v>65</v>
      </c>
      <c r="G57" s="20"/>
      <c r="H57" s="21"/>
    </row>
    <row r="58" spans="1:10" ht="30.75" customHeight="1" x14ac:dyDescent="0.2">
      <c r="A58" s="17">
        <v>35</v>
      </c>
      <c r="B58" s="17">
        <v>7</v>
      </c>
      <c r="C58" s="27" t="s">
        <v>89</v>
      </c>
      <c r="D58" s="17" t="s">
        <v>63</v>
      </c>
      <c r="E58" s="19" t="s">
        <v>108</v>
      </c>
      <c r="F58" s="17">
        <v>10</v>
      </c>
      <c r="G58" s="20"/>
      <c r="H58" s="21"/>
    </row>
    <row r="59" spans="1:10" ht="30.75" customHeight="1" x14ac:dyDescent="0.2">
      <c r="A59" s="17">
        <v>37</v>
      </c>
      <c r="B59" s="17">
        <v>7</v>
      </c>
      <c r="C59" s="27" t="s">
        <v>89</v>
      </c>
      <c r="D59" s="17" t="s">
        <v>63</v>
      </c>
      <c r="E59" s="19" t="s">
        <v>109</v>
      </c>
      <c r="F59" s="17">
        <v>10</v>
      </c>
      <c r="G59" s="20"/>
      <c r="H59" s="21"/>
    </row>
    <row r="60" spans="1:10" ht="30.75" customHeight="1" x14ac:dyDescent="0.2">
      <c r="A60" s="17">
        <v>38</v>
      </c>
      <c r="B60" s="17"/>
      <c r="C60" s="27" t="s">
        <v>89</v>
      </c>
      <c r="D60" s="17"/>
      <c r="E60" s="19" t="s">
        <v>110</v>
      </c>
      <c r="F60" s="17" t="s">
        <v>65</v>
      </c>
      <c r="G60" s="20"/>
      <c r="H60" s="21"/>
    </row>
    <row r="61" spans="1:10" ht="42.75" customHeight="1" x14ac:dyDescent="0.2">
      <c r="A61" s="17">
        <v>48</v>
      </c>
      <c r="B61" s="17">
        <v>7</v>
      </c>
      <c r="C61" s="27" t="s">
        <v>89</v>
      </c>
      <c r="D61" s="17" t="s">
        <v>78</v>
      </c>
      <c r="E61" s="19" t="s">
        <v>111</v>
      </c>
      <c r="F61" s="17">
        <v>5</v>
      </c>
      <c r="G61" s="20"/>
      <c r="H61" s="30"/>
    </row>
    <row r="62" spans="1:10" ht="28.5" customHeight="1" x14ac:dyDescent="0.2">
      <c r="A62" s="17">
        <v>12</v>
      </c>
      <c r="B62" s="17">
        <v>8</v>
      </c>
      <c r="C62" s="27" t="s">
        <v>112</v>
      </c>
      <c r="D62" s="17" t="s">
        <v>113</v>
      </c>
      <c r="E62" s="19" t="s">
        <v>114</v>
      </c>
      <c r="F62" s="17">
        <v>10</v>
      </c>
      <c r="G62" s="20"/>
      <c r="H62" s="21"/>
    </row>
    <row r="63" spans="1:10" ht="16" x14ac:dyDescent="0.2">
      <c r="A63" s="17">
        <v>12.1</v>
      </c>
      <c r="B63" s="17">
        <v>8</v>
      </c>
      <c r="C63" s="27"/>
      <c r="D63" s="17"/>
      <c r="E63" s="31" t="s">
        <v>115</v>
      </c>
      <c r="F63" s="32" t="str">
        <f>'Animal Benchmarks'!D8</f>
        <v>NA</v>
      </c>
      <c r="G63" s="33"/>
      <c r="H63" s="21"/>
    </row>
    <row r="64" spans="1:10" ht="16" x14ac:dyDescent="0.2">
      <c r="A64" s="17">
        <v>12.2</v>
      </c>
      <c r="B64" s="17">
        <v>8</v>
      </c>
      <c r="C64" s="27"/>
      <c r="D64" s="17"/>
      <c r="E64" s="31" t="s">
        <v>116</v>
      </c>
      <c r="F64" s="32" t="str">
        <f>'Animal Benchmarks'!D9</f>
        <v>NA</v>
      </c>
      <c r="G64" s="33"/>
      <c r="H64" s="21"/>
    </row>
    <row r="65" spans="1:10" ht="16" x14ac:dyDescent="0.2">
      <c r="A65" s="17">
        <v>12.3</v>
      </c>
      <c r="B65" s="17">
        <v>8</v>
      </c>
      <c r="C65" s="27"/>
      <c r="D65" s="17"/>
      <c r="E65" s="31" t="s">
        <v>117</v>
      </c>
      <c r="F65" s="32" t="str">
        <f>'Animal Benchmarks'!D10</f>
        <v>NA</v>
      </c>
      <c r="G65" s="33"/>
      <c r="H65" s="21"/>
      <c r="I65" s="9"/>
      <c r="J65" s="9"/>
    </row>
    <row r="66" spans="1:10" ht="28.5" customHeight="1" x14ac:dyDescent="0.2">
      <c r="A66" s="17">
        <v>13</v>
      </c>
      <c r="B66" s="17">
        <v>8</v>
      </c>
      <c r="C66" s="27" t="s">
        <v>112</v>
      </c>
      <c r="D66" s="17" t="s">
        <v>113</v>
      </c>
      <c r="E66" s="19" t="s">
        <v>118</v>
      </c>
      <c r="F66" s="17">
        <v>10</v>
      </c>
      <c r="G66" s="20"/>
      <c r="H66" s="21"/>
    </row>
    <row r="67" spans="1:10" ht="16" x14ac:dyDescent="0.2">
      <c r="A67" s="17">
        <v>13.1</v>
      </c>
      <c r="B67" s="17">
        <v>8</v>
      </c>
      <c r="C67" s="27"/>
      <c r="D67" s="17"/>
      <c r="E67" s="31" t="s">
        <v>119</v>
      </c>
      <c r="F67" s="32" t="str">
        <f>'Animal Benchmarks'!D12</f>
        <v>NA</v>
      </c>
      <c r="G67" s="33"/>
      <c r="H67" s="21"/>
    </row>
    <row r="68" spans="1:10" ht="16" x14ac:dyDescent="0.2">
      <c r="A68" s="17">
        <v>13.2</v>
      </c>
      <c r="B68" s="17">
        <v>8</v>
      </c>
      <c r="C68" s="27"/>
      <c r="D68" s="17"/>
      <c r="E68" s="31" t="s">
        <v>120</v>
      </c>
      <c r="F68" s="32" t="str">
        <f>'Animal Benchmarks'!D13</f>
        <v>NA</v>
      </c>
      <c r="G68" s="33"/>
      <c r="H68" s="21"/>
    </row>
    <row r="69" spans="1:10" ht="16" x14ac:dyDescent="0.2">
      <c r="A69" s="17">
        <v>13.3</v>
      </c>
      <c r="B69" s="17">
        <v>8</v>
      </c>
      <c r="C69" s="27"/>
      <c r="D69" s="17"/>
      <c r="E69" s="31" t="s">
        <v>121</v>
      </c>
      <c r="F69" s="32" t="str">
        <f>'Animal Benchmarks'!D14</f>
        <v>NA</v>
      </c>
      <c r="G69" s="33"/>
      <c r="H69" s="21"/>
    </row>
    <row r="70" spans="1:10" ht="28.5" customHeight="1" x14ac:dyDescent="0.2">
      <c r="A70" s="17">
        <v>14</v>
      </c>
      <c r="B70" s="17">
        <v>8</v>
      </c>
      <c r="C70" s="27" t="s">
        <v>112</v>
      </c>
      <c r="D70" s="17" t="s">
        <v>63</v>
      </c>
      <c r="E70" s="19" t="s">
        <v>122</v>
      </c>
      <c r="F70" s="17" t="s">
        <v>65</v>
      </c>
      <c r="G70" s="20"/>
      <c r="H70" s="21"/>
    </row>
    <row r="71" spans="1:10" ht="28.5" customHeight="1" x14ac:dyDescent="0.2">
      <c r="A71" s="17">
        <v>15</v>
      </c>
      <c r="B71" s="17">
        <v>8</v>
      </c>
      <c r="C71" s="27" t="s">
        <v>112</v>
      </c>
      <c r="D71" s="17" t="s">
        <v>113</v>
      </c>
      <c r="E71" s="19" t="s">
        <v>123</v>
      </c>
      <c r="F71" s="17">
        <v>10</v>
      </c>
      <c r="G71" s="20"/>
      <c r="H71" s="21"/>
    </row>
    <row r="72" spans="1:10" ht="16" x14ac:dyDescent="0.2">
      <c r="A72" s="17">
        <v>15.1</v>
      </c>
      <c r="B72" s="17">
        <v>8</v>
      </c>
      <c r="C72" s="27"/>
      <c r="D72" s="17"/>
      <c r="E72" s="31" t="s">
        <v>124</v>
      </c>
      <c r="F72" s="32" t="str">
        <f>'Animal Benchmarks'!D16</f>
        <v>NA</v>
      </c>
      <c r="G72" s="33"/>
      <c r="H72" s="21"/>
    </row>
    <row r="73" spans="1:10" ht="16" x14ac:dyDescent="0.2">
      <c r="A73" s="17">
        <v>15.2</v>
      </c>
      <c r="B73" s="17">
        <v>8</v>
      </c>
      <c r="C73" s="27"/>
      <c r="D73" s="17"/>
      <c r="E73" s="31" t="s">
        <v>125</v>
      </c>
      <c r="F73" s="32" t="str">
        <f>'Animal Benchmarks'!D17</f>
        <v>NA</v>
      </c>
      <c r="G73" s="33"/>
      <c r="H73" s="21"/>
    </row>
    <row r="74" spans="1:10" ht="16" x14ac:dyDescent="0.2">
      <c r="A74" s="17">
        <v>15.3</v>
      </c>
      <c r="B74" s="17">
        <v>8</v>
      </c>
      <c r="C74" s="27"/>
      <c r="D74" s="17"/>
      <c r="E74" s="31" t="s">
        <v>126</v>
      </c>
      <c r="F74" s="32" t="str">
        <f>'Animal Benchmarks'!D18</f>
        <v>NA</v>
      </c>
      <c r="G74" s="33"/>
      <c r="H74" s="21"/>
    </row>
    <row r="75" spans="1:10" ht="57" customHeight="1" x14ac:dyDescent="0.2">
      <c r="A75" s="17">
        <v>16</v>
      </c>
      <c r="B75" s="17">
        <v>8</v>
      </c>
      <c r="C75" s="27" t="s">
        <v>112</v>
      </c>
      <c r="D75" s="17" t="s">
        <v>63</v>
      </c>
      <c r="E75" s="19" t="s">
        <v>127</v>
      </c>
      <c r="F75" s="17" t="s">
        <v>65</v>
      </c>
      <c r="G75" s="20"/>
      <c r="H75" s="21"/>
    </row>
    <row r="76" spans="1:10" ht="28.5" customHeight="1" x14ac:dyDescent="0.2">
      <c r="A76" s="17">
        <v>17</v>
      </c>
      <c r="B76" s="17">
        <v>8</v>
      </c>
      <c r="C76" s="27" t="s">
        <v>112</v>
      </c>
      <c r="D76" s="17" t="s">
        <v>113</v>
      </c>
      <c r="E76" s="19" t="s">
        <v>128</v>
      </c>
      <c r="F76" s="17">
        <v>10</v>
      </c>
      <c r="G76" s="20"/>
      <c r="H76" s="21"/>
    </row>
    <row r="77" spans="1:10" ht="16" x14ac:dyDescent="0.2">
      <c r="A77" s="17">
        <v>17.100000000000001</v>
      </c>
      <c r="B77" s="17">
        <v>8</v>
      </c>
      <c r="C77" s="27"/>
      <c r="D77" s="17"/>
      <c r="E77" s="31" t="s">
        <v>129</v>
      </c>
      <c r="F77" s="32" t="str">
        <f>'Animal Benchmarks'!D20</f>
        <v>NA</v>
      </c>
      <c r="G77" s="33"/>
      <c r="H77" s="21"/>
    </row>
    <row r="78" spans="1:10" ht="16" x14ac:dyDescent="0.2">
      <c r="A78" s="17">
        <v>17.2</v>
      </c>
      <c r="B78" s="17">
        <v>8</v>
      </c>
      <c r="C78" s="27"/>
      <c r="D78" s="17"/>
      <c r="E78" s="31" t="s">
        <v>130</v>
      </c>
      <c r="F78" s="32" t="str">
        <f>'Animal Benchmarks'!D21</f>
        <v>NA</v>
      </c>
      <c r="G78" s="33"/>
      <c r="H78" s="21"/>
    </row>
    <row r="79" spans="1:10" ht="15.75" customHeight="1" x14ac:dyDescent="0.2">
      <c r="A79" s="17">
        <v>17.3</v>
      </c>
      <c r="B79" s="17">
        <v>8</v>
      </c>
      <c r="C79" s="27"/>
      <c r="D79" s="17"/>
      <c r="E79" s="31" t="s">
        <v>131</v>
      </c>
      <c r="F79" s="32" t="str">
        <f>'Animal Benchmarks'!D22</f>
        <v>NA</v>
      </c>
      <c r="G79" s="33"/>
      <c r="H79" s="21"/>
    </row>
    <row r="80" spans="1:10" ht="28.5" customHeight="1" x14ac:dyDescent="0.2">
      <c r="A80" s="17">
        <v>18</v>
      </c>
      <c r="B80" s="17">
        <v>8</v>
      </c>
      <c r="C80" s="27" t="s">
        <v>112</v>
      </c>
      <c r="D80" s="17" t="s">
        <v>63</v>
      </c>
      <c r="E80" s="19" t="s">
        <v>132</v>
      </c>
      <c r="F80" s="17" t="s">
        <v>65</v>
      </c>
      <c r="G80" s="20"/>
      <c r="H80" s="21"/>
    </row>
    <row r="81" spans="1:8" ht="28.5" customHeight="1" x14ac:dyDescent="0.2">
      <c r="A81" s="17">
        <v>19</v>
      </c>
      <c r="B81" s="17">
        <v>8</v>
      </c>
      <c r="C81" s="27" t="s">
        <v>112</v>
      </c>
      <c r="D81" s="17" t="s">
        <v>113</v>
      </c>
      <c r="E81" s="19" t="s">
        <v>133</v>
      </c>
      <c r="F81" s="17">
        <v>10</v>
      </c>
      <c r="G81" s="20"/>
      <c r="H81" s="21"/>
    </row>
    <row r="82" spans="1:8" ht="16" x14ac:dyDescent="0.2">
      <c r="A82" s="17">
        <v>19.100000000000001</v>
      </c>
      <c r="B82" s="17">
        <v>8</v>
      </c>
      <c r="C82" s="27"/>
      <c r="D82" s="17"/>
      <c r="E82" s="31" t="s">
        <v>134</v>
      </c>
      <c r="F82" s="32" t="str">
        <f>'Animal Benchmarks'!D24</f>
        <v>NA</v>
      </c>
      <c r="G82" s="33"/>
      <c r="H82" s="21"/>
    </row>
    <row r="83" spans="1:8" ht="16" x14ac:dyDescent="0.2">
      <c r="A83" s="17">
        <v>19.2</v>
      </c>
      <c r="B83" s="17">
        <v>8</v>
      </c>
      <c r="C83" s="27"/>
      <c r="D83" s="17"/>
      <c r="E83" s="31" t="s">
        <v>135</v>
      </c>
      <c r="F83" s="32" t="str">
        <f>'Animal Benchmarks'!D25</f>
        <v>NA</v>
      </c>
      <c r="G83" s="33"/>
      <c r="H83" s="21"/>
    </row>
    <row r="84" spans="1:8" ht="16" x14ac:dyDescent="0.2">
      <c r="A84" s="17">
        <v>19.3</v>
      </c>
      <c r="B84" s="17">
        <v>8</v>
      </c>
      <c r="C84" s="27"/>
      <c r="D84" s="17"/>
      <c r="E84" s="31" t="s">
        <v>136</v>
      </c>
      <c r="F84" s="32" t="str">
        <f>'Animal Benchmarks'!D26</f>
        <v>NA</v>
      </c>
      <c r="G84" s="33"/>
      <c r="H84" s="21"/>
    </row>
    <row r="85" spans="1:8" ht="28.5" customHeight="1" x14ac:dyDescent="0.2">
      <c r="A85" s="17">
        <v>20</v>
      </c>
      <c r="B85" s="17">
        <v>8</v>
      </c>
      <c r="C85" s="27" t="s">
        <v>112</v>
      </c>
      <c r="D85" s="17" t="s">
        <v>63</v>
      </c>
      <c r="E85" s="19" t="s">
        <v>137</v>
      </c>
      <c r="F85" s="17" t="s">
        <v>65</v>
      </c>
      <c r="G85" s="20"/>
      <c r="H85" s="21"/>
    </row>
    <row r="86" spans="1:8" ht="28.5" customHeight="1" x14ac:dyDescent="0.2">
      <c r="A86" s="17">
        <v>21</v>
      </c>
      <c r="B86" s="17">
        <v>8</v>
      </c>
      <c r="C86" s="27" t="s">
        <v>112</v>
      </c>
      <c r="D86" s="17" t="s">
        <v>113</v>
      </c>
      <c r="E86" s="19" t="s">
        <v>138</v>
      </c>
      <c r="F86" s="17">
        <v>10</v>
      </c>
      <c r="G86" s="20"/>
      <c r="H86" s="21"/>
    </row>
    <row r="87" spans="1:8" ht="16" x14ac:dyDescent="0.2">
      <c r="A87" s="17">
        <v>21.1</v>
      </c>
      <c r="B87" s="17">
        <v>8</v>
      </c>
      <c r="C87" s="27"/>
      <c r="D87" s="17"/>
      <c r="E87" s="31" t="s">
        <v>139</v>
      </c>
      <c r="F87" s="32" t="str">
        <f>'Animal Benchmarks'!D28</f>
        <v>NA</v>
      </c>
      <c r="G87" s="33"/>
      <c r="H87" s="21"/>
    </row>
    <row r="88" spans="1:8" ht="16" x14ac:dyDescent="0.2">
      <c r="A88" s="17">
        <v>21.2</v>
      </c>
      <c r="B88" s="17">
        <v>8</v>
      </c>
      <c r="C88" s="27"/>
      <c r="D88" s="17"/>
      <c r="E88" s="31" t="s">
        <v>140</v>
      </c>
      <c r="F88" s="32" t="str">
        <f>'Animal Benchmarks'!D29</f>
        <v>NA</v>
      </c>
      <c r="G88" s="33"/>
      <c r="H88" s="21"/>
    </row>
    <row r="89" spans="1:8" ht="16" x14ac:dyDescent="0.2">
      <c r="A89" s="17">
        <v>21.3</v>
      </c>
      <c r="B89" s="17">
        <v>8</v>
      </c>
      <c r="C89" s="27"/>
      <c r="D89" s="17"/>
      <c r="E89" s="31" t="s">
        <v>141</v>
      </c>
      <c r="F89" s="32" t="str">
        <f>'Animal Benchmarks'!D30</f>
        <v>NA</v>
      </c>
      <c r="G89" s="33"/>
      <c r="H89" s="21"/>
    </row>
    <row r="90" spans="1:8" ht="42.75" customHeight="1" x14ac:dyDescent="0.2">
      <c r="A90" s="17">
        <v>22</v>
      </c>
      <c r="B90" s="17">
        <v>8</v>
      </c>
      <c r="C90" s="27" t="s">
        <v>112</v>
      </c>
      <c r="D90" s="17" t="s">
        <v>63</v>
      </c>
      <c r="E90" s="19" t="s">
        <v>142</v>
      </c>
      <c r="F90" s="17" t="s">
        <v>65</v>
      </c>
      <c r="G90" s="20"/>
      <c r="H90" s="21"/>
    </row>
    <row r="91" spans="1:8" ht="28.5" customHeight="1" x14ac:dyDescent="0.2">
      <c r="A91" s="17">
        <v>23</v>
      </c>
      <c r="B91" s="17">
        <v>8</v>
      </c>
      <c r="C91" s="27" t="s">
        <v>112</v>
      </c>
      <c r="D91" s="17" t="s">
        <v>113</v>
      </c>
      <c r="E91" s="19" t="s">
        <v>143</v>
      </c>
      <c r="F91" s="17" t="s">
        <v>144</v>
      </c>
      <c r="G91" s="20"/>
      <c r="H91" s="21"/>
    </row>
    <row r="92" spans="1:8" ht="16" x14ac:dyDescent="0.2">
      <c r="A92" s="17">
        <v>23.1</v>
      </c>
      <c r="B92" s="17">
        <v>8</v>
      </c>
      <c r="C92" s="27"/>
      <c r="D92" s="17"/>
      <c r="E92" s="31" t="s">
        <v>145</v>
      </c>
      <c r="F92" s="32" t="str">
        <f>'Animal Benchmarks'!D32</f>
        <v>NA</v>
      </c>
      <c r="G92" s="33"/>
      <c r="H92" s="21"/>
    </row>
    <row r="93" spans="1:8" ht="42.75" customHeight="1" x14ac:dyDescent="0.2">
      <c r="A93" s="17">
        <v>24</v>
      </c>
      <c r="B93" s="17">
        <v>8</v>
      </c>
      <c r="C93" s="27" t="s">
        <v>112</v>
      </c>
      <c r="D93" s="17" t="s">
        <v>63</v>
      </c>
      <c r="E93" s="19" t="s">
        <v>146</v>
      </c>
      <c r="F93" s="17" t="s">
        <v>65</v>
      </c>
      <c r="G93" s="20"/>
      <c r="H93" s="21"/>
    </row>
    <row r="94" spans="1:8" ht="28.5" customHeight="1" x14ac:dyDescent="0.2">
      <c r="A94" s="17">
        <v>25</v>
      </c>
      <c r="B94" s="17">
        <v>8</v>
      </c>
      <c r="C94" s="27" t="s">
        <v>112</v>
      </c>
      <c r="D94" s="17" t="s">
        <v>113</v>
      </c>
      <c r="E94" s="19" t="s">
        <v>147</v>
      </c>
      <c r="F94" s="17">
        <v>10</v>
      </c>
      <c r="G94" s="20"/>
      <c r="H94" s="21"/>
    </row>
    <row r="95" spans="1:8" ht="16" x14ac:dyDescent="0.2">
      <c r="A95" s="17">
        <v>25.1</v>
      </c>
      <c r="B95" s="17">
        <v>8</v>
      </c>
      <c r="C95" s="27"/>
      <c r="D95" s="17"/>
      <c r="E95" s="31" t="s">
        <v>148</v>
      </c>
      <c r="F95" s="32" t="str">
        <f>'Animal Benchmarks'!D34</f>
        <v>NA</v>
      </c>
      <c r="G95" s="33"/>
      <c r="H95" s="21"/>
    </row>
    <row r="96" spans="1:8" ht="16" x14ac:dyDescent="0.2">
      <c r="A96" s="17">
        <v>25.2</v>
      </c>
      <c r="B96" s="17">
        <v>8</v>
      </c>
      <c r="C96" s="27"/>
      <c r="D96" s="17"/>
      <c r="E96" s="31" t="s">
        <v>149</v>
      </c>
      <c r="F96" s="32" t="str">
        <f>'Animal Benchmarks'!D35</f>
        <v>NA</v>
      </c>
      <c r="G96" s="33"/>
      <c r="H96" s="21"/>
    </row>
    <row r="97" spans="1:8" ht="16" x14ac:dyDescent="0.2">
      <c r="A97" s="17">
        <v>25.3</v>
      </c>
      <c r="B97" s="17">
        <v>8</v>
      </c>
      <c r="C97" s="27"/>
      <c r="D97" s="17"/>
      <c r="E97" s="31" t="s">
        <v>150</v>
      </c>
      <c r="F97" s="32" t="str">
        <f>'Animal Benchmarks'!D36</f>
        <v>NA</v>
      </c>
      <c r="G97" s="33"/>
      <c r="H97" s="21"/>
    </row>
    <row r="98" spans="1:8" ht="42.75" customHeight="1" x14ac:dyDescent="0.2">
      <c r="A98" s="17">
        <v>26</v>
      </c>
      <c r="B98" s="17">
        <v>8</v>
      </c>
      <c r="C98" s="27" t="s">
        <v>112</v>
      </c>
      <c r="D98" s="17" t="s">
        <v>63</v>
      </c>
      <c r="E98" s="19" t="s">
        <v>151</v>
      </c>
      <c r="F98" s="17" t="s">
        <v>65</v>
      </c>
      <c r="G98" s="20"/>
      <c r="H98" s="21"/>
    </row>
    <row r="99" spans="1:8" ht="28.5" customHeight="1" x14ac:dyDescent="0.2">
      <c r="A99" s="17">
        <v>27</v>
      </c>
      <c r="B99" s="17">
        <v>8</v>
      </c>
      <c r="C99" s="27" t="s">
        <v>112</v>
      </c>
      <c r="D99" s="17" t="s">
        <v>113</v>
      </c>
      <c r="E99" s="19" t="s">
        <v>152</v>
      </c>
      <c r="F99" s="17" t="s">
        <v>144</v>
      </c>
      <c r="G99" s="20"/>
      <c r="H99" s="21"/>
    </row>
    <row r="100" spans="1:8" ht="16" x14ac:dyDescent="0.2">
      <c r="A100" s="17">
        <v>27.1</v>
      </c>
      <c r="B100" s="17">
        <v>8</v>
      </c>
      <c r="C100" s="27"/>
      <c r="D100" s="17"/>
      <c r="E100" s="31" t="s">
        <v>153</v>
      </c>
      <c r="F100" s="32" t="str">
        <f>'Animal Benchmarks'!D38</f>
        <v>NA</v>
      </c>
      <c r="G100" s="33"/>
      <c r="H100" s="21"/>
    </row>
    <row r="101" spans="1:8" ht="42.75" customHeight="1" x14ac:dyDescent="0.2">
      <c r="A101" s="17">
        <v>28</v>
      </c>
      <c r="B101" s="17">
        <v>8</v>
      </c>
      <c r="C101" s="27" t="s">
        <v>112</v>
      </c>
      <c r="D101" s="17" t="s">
        <v>63</v>
      </c>
      <c r="E101" s="19" t="s">
        <v>154</v>
      </c>
      <c r="F101" s="17" t="s">
        <v>65</v>
      </c>
      <c r="G101" s="20"/>
      <c r="H101" s="21"/>
    </row>
    <row r="102" spans="1:8" ht="28.5" customHeight="1" x14ac:dyDescent="0.2">
      <c r="A102" s="17">
        <v>29</v>
      </c>
      <c r="B102" s="17">
        <v>8</v>
      </c>
      <c r="C102" s="27" t="s">
        <v>112</v>
      </c>
      <c r="D102" s="17" t="s">
        <v>113</v>
      </c>
      <c r="E102" s="19" t="s">
        <v>155</v>
      </c>
      <c r="F102" s="17">
        <v>10</v>
      </c>
      <c r="G102" s="20"/>
      <c r="H102" s="21"/>
    </row>
    <row r="103" spans="1:8" ht="16" x14ac:dyDescent="0.2">
      <c r="A103" s="17">
        <v>29.1</v>
      </c>
      <c r="B103" s="17">
        <v>8</v>
      </c>
      <c r="C103" s="27"/>
      <c r="D103" s="17"/>
      <c r="E103" s="31" t="s">
        <v>156</v>
      </c>
      <c r="F103" s="32" t="str">
        <f>'Animal Benchmarks'!D40</f>
        <v>NA</v>
      </c>
      <c r="G103" s="33"/>
      <c r="H103" s="21"/>
    </row>
    <row r="104" spans="1:8" ht="16" x14ac:dyDescent="0.2">
      <c r="A104" s="17">
        <v>29.2</v>
      </c>
      <c r="B104" s="17">
        <v>8</v>
      </c>
      <c r="C104" s="27"/>
      <c r="D104" s="17"/>
      <c r="E104" s="31" t="s">
        <v>157</v>
      </c>
      <c r="F104" s="32" t="str">
        <f>'Animal Benchmarks'!D41</f>
        <v>NA</v>
      </c>
      <c r="G104" s="33"/>
      <c r="H104" s="21"/>
    </row>
    <row r="105" spans="1:8" ht="16" x14ac:dyDescent="0.2">
      <c r="A105" s="17">
        <v>29.3</v>
      </c>
      <c r="B105" s="17">
        <v>8</v>
      </c>
      <c r="C105" s="27"/>
      <c r="D105" s="17"/>
      <c r="E105" s="31" t="s">
        <v>158</v>
      </c>
      <c r="F105" s="32" t="str">
        <f>'Animal Benchmarks'!D42</f>
        <v>NA</v>
      </c>
      <c r="G105" s="33"/>
      <c r="H105" s="21"/>
    </row>
    <row r="106" spans="1:8" ht="28.5" customHeight="1" x14ac:dyDescent="0.2">
      <c r="A106" s="17">
        <v>30</v>
      </c>
      <c r="B106" s="17">
        <v>8</v>
      </c>
      <c r="C106" s="27" t="s">
        <v>112</v>
      </c>
      <c r="D106" s="17" t="s">
        <v>63</v>
      </c>
      <c r="E106" s="19" t="s">
        <v>159</v>
      </c>
      <c r="F106" s="17" t="s">
        <v>65</v>
      </c>
      <c r="G106" s="20"/>
      <c r="H106" s="21"/>
    </row>
    <row r="107" spans="1:8" ht="28.5" customHeight="1" x14ac:dyDescent="0.2">
      <c r="A107" s="17">
        <v>31</v>
      </c>
      <c r="B107" s="17">
        <v>8</v>
      </c>
      <c r="C107" s="27" t="s">
        <v>112</v>
      </c>
      <c r="D107" s="17"/>
      <c r="E107" s="19" t="s">
        <v>160</v>
      </c>
      <c r="F107" s="17" t="s">
        <v>144</v>
      </c>
      <c r="G107" s="20"/>
      <c r="H107" s="21"/>
    </row>
    <row r="108" spans="1:8" ht="16" x14ac:dyDescent="0.2">
      <c r="A108" s="17">
        <v>31.1</v>
      </c>
      <c r="B108" s="17">
        <v>8</v>
      </c>
      <c r="C108" s="27"/>
      <c r="D108" s="17"/>
      <c r="E108" s="31" t="s">
        <v>161</v>
      </c>
      <c r="F108" s="32" t="str">
        <f>'Animal Benchmarks'!D44</f>
        <v>NA</v>
      </c>
      <c r="G108" s="33"/>
      <c r="H108" s="21"/>
    </row>
    <row r="109" spans="1:8" ht="42.75" customHeight="1" x14ac:dyDescent="0.2">
      <c r="A109" s="17">
        <v>32</v>
      </c>
      <c r="B109" s="17">
        <v>8</v>
      </c>
      <c r="C109" s="27" t="s">
        <v>112</v>
      </c>
      <c r="D109" s="17"/>
      <c r="E109" s="19" t="s">
        <v>162</v>
      </c>
      <c r="F109" s="17" t="s">
        <v>65</v>
      </c>
      <c r="G109" s="20"/>
      <c r="H109" s="21"/>
    </row>
    <row r="110" spans="1:8" ht="42.75" customHeight="1" x14ac:dyDescent="0.2">
      <c r="A110" s="17">
        <v>51</v>
      </c>
      <c r="B110" s="17">
        <v>9</v>
      </c>
      <c r="C110" s="34" t="s">
        <v>163</v>
      </c>
      <c r="D110" s="17" t="s">
        <v>78</v>
      </c>
      <c r="E110" s="19" t="s">
        <v>164</v>
      </c>
      <c r="F110" s="17">
        <v>5</v>
      </c>
      <c r="G110" s="20"/>
      <c r="H110" s="21"/>
    </row>
    <row r="111" spans="1:8" ht="42.75" customHeight="1" x14ac:dyDescent="0.2">
      <c r="A111" s="17">
        <v>52</v>
      </c>
      <c r="B111" s="17">
        <v>9</v>
      </c>
      <c r="C111" s="34" t="s">
        <v>163</v>
      </c>
      <c r="D111" s="17" t="s">
        <v>78</v>
      </c>
      <c r="E111" s="19" t="s">
        <v>165</v>
      </c>
      <c r="F111" s="17">
        <v>5</v>
      </c>
      <c r="G111" s="20"/>
      <c r="H111" s="21"/>
    </row>
    <row r="112" spans="1:8" ht="42.75" customHeight="1" x14ac:dyDescent="0.2">
      <c r="A112" s="17">
        <v>53</v>
      </c>
      <c r="B112" s="17">
        <v>9</v>
      </c>
      <c r="C112" s="34" t="s">
        <v>163</v>
      </c>
      <c r="D112" s="17" t="s">
        <v>78</v>
      </c>
      <c r="E112" s="19" t="s">
        <v>166</v>
      </c>
      <c r="F112" s="17" t="s">
        <v>65</v>
      </c>
      <c r="G112" s="20"/>
      <c r="H112" s="21"/>
    </row>
    <row r="113" spans="1:8" ht="28.5" customHeight="1" x14ac:dyDescent="0.2">
      <c r="A113" s="17">
        <v>54</v>
      </c>
      <c r="B113" s="17">
        <v>9</v>
      </c>
      <c r="C113" s="34" t="s">
        <v>163</v>
      </c>
      <c r="D113" s="17" t="s">
        <v>78</v>
      </c>
      <c r="E113" s="19" t="s">
        <v>167</v>
      </c>
      <c r="F113" s="17">
        <v>5</v>
      </c>
      <c r="G113" s="20"/>
      <c r="H113" s="21"/>
    </row>
    <row r="114" spans="1:8" ht="42.75" customHeight="1" x14ac:dyDescent="0.2">
      <c r="A114" s="17">
        <v>55</v>
      </c>
      <c r="B114" s="17">
        <v>9</v>
      </c>
      <c r="C114" s="34" t="s">
        <v>163</v>
      </c>
      <c r="D114" s="17" t="s">
        <v>78</v>
      </c>
      <c r="E114" s="19" t="s">
        <v>168</v>
      </c>
      <c r="F114" s="17">
        <v>5</v>
      </c>
      <c r="G114" s="20"/>
      <c r="H114" s="21"/>
    </row>
    <row r="115" spans="1:8" ht="42.75" customHeight="1" x14ac:dyDescent="0.2">
      <c r="A115" s="17">
        <v>56</v>
      </c>
      <c r="B115" s="17">
        <v>9</v>
      </c>
      <c r="C115" s="34" t="s">
        <v>163</v>
      </c>
      <c r="D115" s="17" t="s">
        <v>78</v>
      </c>
      <c r="E115" s="19" t="s">
        <v>169</v>
      </c>
      <c r="F115" s="17">
        <v>5</v>
      </c>
      <c r="G115" s="20"/>
      <c r="H115" s="21"/>
    </row>
    <row r="116" spans="1:8" ht="16" x14ac:dyDescent="0.2">
      <c r="A116" s="17">
        <v>57</v>
      </c>
      <c r="B116" s="17">
        <v>9</v>
      </c>
      <c r="C116" s="34" t="s">
        <v>170</v>
      </c>
      <c r="D116" s="17"/>
      <c r="E116" s="19" t="s">
        <v>171</v>
      </c>
      <c r="F116" s="17">
        <v>5</v>
      </c>
      <c r="G116" s="20"/>
      <c r="H116" s="21"/>
    </row>
    <row r="117" spans="1:8" ht="16" x14ac:dyDescent="0.2">
      <c r="A117" s="17">
        <v>95</v>
      </c>
      <c r="B117" s="17">
        <v>9</v>
      </c>
      <c r="C117" s="34" t="s">
        <v>163</v>
      </c>
      <c r="D117" s="17"/>
      <c r="E117" s="19" t="s">
        <v>172</v>
      </c>
      <c r="F117" s="17">
        <v>5</v>
      </c>
      <c r="G117" s="20"/>
      <c r="H117" s="21"/>
    </row>
    <row r="118" spans="1:8" ht="18" customHeight="1" x14ac:dyDescent="0.25">
      <c r="A118" s="96" t="s">
        <v>173</v>
      </c>
      <c r="B118" s="96"/>
      <c r="C118" s="96"/>
      <c r="D118" s="96"/>
      <c r="E118" s="96"/>
      <c r="F118" s="35"/>
      <c r="G118" s="36"/>
      <c r="H118" s="36"/>
    </row>
    <row r="119" spans="1:8" ht="16" x14ac:dyDescent="0.2">
      <c r="A119" s="17">
        <v>75</v>
      </c>
      <c r="B119" s="17">
        <v>10</v>
      </c>
      <c r="C119" s="37" t="s">
        <v>174</v>
      </c>
      <c r="D119" s="17" t="s">
        <v>63</v>
      </c>
      <c r="E119" s="19" t="s">
        <v>175</v>
      </c>
      <c r="F119" s="17">
        <v>10</v>
      </c>
      <c r="G119" s="20"/>
      <c r="H119" s="21"/>
    </row>
    <row r="120" spans="1:8" ht="28.5" customHeight="1" x14ac:dyDescent="0.2">
      <c r="A120" s="17">
        <v>76</v>
      </c>
      <c r="B120" s="17">
        <v>10</v>
      </c>
      <c r="C120" s="37" t="s">
        <v>174</v>
      </c>
      <c r="D120" s="17" t="s">
        <v>63</v>
      </c>
      <c r="E120" s="19" t="s">
        <v>176</v>
      </c>
      <c r="F120" s="17">
        <v>10</v>
      </c>
      <c r="G120" s="20"/>
      <c r="H120" s="21"/>
    </row>
    <row r="121" spans="1:8" ht="28.5" customHeight="1" x14ac:dyDescent="0.2">
      <c r="A121" s="17">
        <v>77</v>
      </c>
      <c r="B121" s="17">
        <v>10</v>
      </c>
      <c r="C121" s="37" t="s">
        <v>174</v>
      </c>
      <c r="D121" s="17" t="s">
        <v>63</v>
      </c>
      <c r="E121" s="19" t="s">
        <v>177</v>
      </c>
      <c r="F121" s="17" t="s">
        <v>144</v>
      </c>
      <c r="G121" s="20"/>
      <c r="H121" s="21"/>
    </row>
    <row r="122" spans="1:8" ht="28.5" customHeight="1" x14ac:dyDescent="0.2">
      <c r="A122" s="17">
        <v>78</v>
      </c>
      <c r="B122" s="17">
        <v>10</v>
      </c>
      <c r="C122" s="37" t="s">
        <v>174</v>
      </c>
      <c r="D122" s="17" t="s">
        <v>63</v>
      </c>
      <c r="E122" s="19" t="s">
        <v>178</v>
      </c>
      <c r="F122" s="17" t="s">
        <v>102</v>
      </c>
      <c r="G122" s="20"/>
      <c r="H122" s="21"/>
    </row>
    <row r="123" spans="1:8" ht="28.5" customHeight="1" x14ac:dyDescent="0.2">
      <c r="A123" s="17">
        <v>79</v>
      </c>
      <c r="B123" s="17">
        <v>10</v>
      </c>
      <c r="C123" s="37" t="s">
        <v>174</v>
      </c>
      <c r="D123" s="17" t="s">
        <v>113</v>
      </c>
      <c r="E123" s="19" t="s">
        <v>179</v>
      </c>
      <c r="F123" s="17">
        <v>10</v>
      </c>
      <c r="G123" s="20"/>
      <c r="H123" s="21"/>
    </row>
    <row r="124" spans="1:8" ht="28.5" customHeight="1" x14ac:dyDescent="0.2">
      <c r="A124" s="17">
        <v>80</v>
      </c>
      <c r="B124" s="17">
        <v>10</v>
      </c>
      <c r="C124" s="37" t="s">
        <v>174</v>
      </c>
      <c r="D124" s="17" t="s">
        <v>113</v>
      </c>
      <c r="E124" s="19" t="s">
        <v>180</v>
      </c>
      <c r="F124" s="17">
        <v>10</v>
      </c>
      <c r="G124" s="20"/>
      <c r="H124" s="21"/>
    </row>
    <row r="125" spans="1:8" ht="16" x14ac:dyDescent="0.2">
      <c r="A125" s="17">
        <v>81</v>
      </c>
      <c r="B125" s="17">
        <v>10</v>
      </c>
      <c r="C125" s="37" t="s">
        <v>174</v>
      </c>
      <c r="D125" s="17" t="s">
        <v>78</v>
      </c>
      <c r="E125" s="19" t="s">
        <v>181</v>
      </c>
      <c r="F125" s="17" t="s">
        <v>72</v>
      </c>
      <c r="G125" s="20"/>
      <c r="H125" s="21"/>
    </row>
    <row r="126" spans="1:8" ht="28.5" customHeight="1" x14ac:dyDescent="0.2">
      <c r="A126" s="17">
        <v>82</v>
      </c>
      <c r="B126" s="17">
        <v>10</v>
      </c>
      <c r="C126" s="37" t="s">
        <v>174</v>
      </c>
      <c r="D126" s="17" t="s">
        <v>78</v>
      </c>
      <c r="E126" s="19" t="s">
        <v>182</v>
      </c>
      <c r="F126" s="17" t="s">
        <v>72</v>
      </c>
      <c r="G126" s="20"/>
      <c r="H126" s="21"/>
    </row>
    <row r="127" spans="1:8" ht="28.5" customHeight="1" x14ac:dyDescent="0.2">
      <c r="A127" s="17">
        <v>83</v>
      </c>
      <c r="B127" s="17">
        <v>10</v>
      </c>
      <c r="C127" s="37" t="s">
        <v>174</v>
      </c>
      <c r="D127" s="17" t="s">
        <v>78</v>
      </c>
      <c r="E127" s="19" t="s">
        <v>183</v>
      </c>
      <c r="F127" s="17" t="s">
        <v>72</v>
      </c>
      <c r="G127" s="20"/>
      <c r="H127" s="21"/>
    </row>
    <row r="129" spans="1:7" ht="15" x14ac:dyDescent="0.2">
      <c r="A129" s="38" t="s">
        <v>184</v>
      </c>
    </row>
    <row r="130" spans="1:7" ht="15" x14ac:dyDescent="0.2">
      <c r="A130" s="97"/>
      <c r="B130" s="97"/>
      <c r="C130" s="97"/>
      <c r="D130" s="97"/>
      <c r="E130" s="97"/>
      <c r="F130" s="97"/>
      <c r="G130" s="97"/>
    </row>
    <row r="131" spans="1:7" ht="15" x14ac:dyDescent="0.2">
      <c r="A131" s="97"/>
      <c r="B131" s="97"/>
      <c r="C131" s="97"/>
      <c r="D131" s="97"/>
      <c r="E131" s="97"/>
      <c r="F131" s="97"/>
      <c r="G131" s="97"/>
    </row>
    <row r="132" spans="1:7" ht="15" x14ac:dyDescent="0.2">
      <c r="A132" s="97"/>
      <c r="B132" s="97"/>
      <c r="C132" s="97"/>
      <c r="D132" s="97"/>
      <c r="E132" s="97"/>
      <c r="F132" s="97"/>
      <c r="G132" s="97"/>
    </row>
    <row r="133" spans="1:7" ht="15" x14ac:dyDescent="0.2">
      <c r="A133" s="97"/>
      <c r="B133" s="97"/>
      <c r="C133" s="97"/>
      <c r="D133" s="97"/>
      <c r="E133" s="97"/>
      <c r="F133" s="97"/>
      <c r="G133" s="97"/>
    </row>
    <row r="140" spans="1:7" ht="15.75" customHeight="1" x14ac:dyDescent="0.2"/>
    <row r="141" spans="1:7" ht="15" hidden="1" x14ac:dyDescent="0.2"/>
    <row r="142" spans="1:7" ht="15" hidden="1" x14ac:dyDescent="0.2">
      <c r="A142" t="s">
        <v>185</v>
      </c>
    </row>
    <row r="143" spans="1:7" ht="15" hidden="1" x14ac:dyDescent="0.2">
      <c r="A143" t="s">
        <v>186</v>
      </c>
    </row>
    <row r="144" spans="1:7" ht="15" hidden="1" x14ac:dyDescent="0.2"/>
    <row r="145" spans="1:1" ht="15" hidden="1" x14ac:dyDescent="0.2">
      <c r="A145">
        <v>0</v>
      </c>
    </row>
    <row r="146" spans="1:1" ht="15" hidden="1" x14ac:dyDescent="0.2">
      <c r="A146">
        <v>10</v>
      </c>
    </row>
    <row r="147" spans="1:1" ht="15" hidden="1" x14ac:dyDescent="0.2"/>
    <row r="148" spans="1:1" ht="15" hidden="1" x14ac:dyDescent="0.2">
      <c r="A148" t="s">
        <v>187</v>
      </c>
    </row>
    <row r="149" spans="1:1" ht="15" hidden="1" x14ac:dyDescent="0.2">
      <c r="A149">
        <v>0</v>
      </c>
    </row>
    <row r="150" spans="1:1" ht="15" hidden="1" x14ac:dyDescent="0.2">
      <c r="A150">
        <v>10</v>
      </c>
    </row>
    <row r="151" spans="1:1" ht="15" hidden="1" x14ac:dyDescent="0.2"/>
    <row r="152" spans="1:1" ht="15" hidden="1" x14ac:dyDescent="0.2">
      <c r="A152">
        <v>0</v>
      </c>
    </row>
    <row r="153" spans="1:1" ht="15" hidden="1" x14ac:dyDescent="0.2">
      <c r="A153">
        <v>5</v>
      </c>
    </row>
    <row r="154" spans="1:1" ht="15" hidden="1" x14ac:dyDescent="0.2"/>
    <row r="155" spans="1:1" ht="15" hidden="1" x14ac:dyDescent="0.2">
      <c r="A155" t="s">
        <v>187</v>
      </c>
    </row>
    <row r="156" spans="1:1" ht="15" hidden="1" x14ac:dyDescent="0.2">
      <c r="A156">
        <v>0</v>
      </c>
    </row>
    <row r="157" spans="1:1" ht="15" hidden="1" x14ac:dyDescent="0.2">
      <c r="A157">
        <v>5</v>
      </c>
    </row>
    <row r="158" spans="1:1" ht="15" hidden="1" x14ac:dyDescent="0.2"/>
    <row r="159" spans="1:1" ht="15" hidden="1" x14ac:dyDescent="0.2">
      <c r="A159">
        <v>0</v>
      </c>
    </row>
    <row r="160" spans="1:1" ht="15" hidden="1" x14ac:dyDescent="0.2">
      <c r="A160">
        <v>2</v>
      </c>
    </row>
    <row r="161" spans="1:1" ht="15" hidden="1" x14ac:dyDescent="0.2"/>
    <row r="162" spans="1:1" ht="15" hidden="1" x14ac:dyDescent="0.2">
      <c r="A162" t="s">
        <v>187</v>
      </c>
    </row>
    <row r="163" spans="1:1" ht="15" hidden="1" x14ac:dyDescent="0.2">
      <c r="A163">
        <v>0</v>
      </c>
    </row>
    <row r="164" spans="1:1" ht="15" hidden="1" x14ac:dyDescent="0.2">
      <c r="A164">
        <v>2</v>
      </c>
    </row>
    <row r="165" spans="1:1" ht="15" hidden="1" x14ac:dyDescent="0.2"/>
    <row r="166" spans="1:1" ht="15" hidden="1" x14ac:dyDescent="0.2">
      <c r="A166">
        <v>0</v>
      </c>
    </row>
    <row r="167" spans="1:1" ht="15" hidden="1" x14ac:dyDescent="0.2">
      <c r="A167">
        <v>1</v>
      </c>
    </row>
    <row r="168" spans="1:1" ht="15" hidden="1" x14ac:dyDescent="0.2"/>
    <row r="169" spans="1:1" ht="15" hidden="1" x14ac:dyDescent="0.2">
      <c r="A169" t="s">
        <v>188</v>
      </c>
    </row>
    <row r="170" spans="1:1" ht="15" hidden="1" x14ac:dyDescent="0.2">
      <c r="A170" t="s">
        <v>189</v>
      </c>
    </row>
    <row r="171" spans="1:1" ht="15" hidden="1" x14ac:dyDescent="0.2"/>
    <row r="172" spans="1:1" ht="15" hidden="1" x14ac:dyDescent="0.2">
      <c r="A172" t="s">
        <v>190</v>
      </c>
    </row>
    <row r="173" spans="1:1" ht="15" hidden="1" x14ac:dyDescent="0.2">
      <c r="A173" t="s">
        <v>188</v>
      </c>
    </row>
    <row r="174" spans="1:1" ht="15" hidden="1" x14ac:dyDescent="0.2">
      <c r="A174" t="s">
        <v>189</v>
      </c>
    </row>
    <row r="175" spans="1:1" ht="15" hidden="1" x14ac:dyDescent="0.2"/>
    <row r="176" spans="1:1" ht="15" hidden="1" x14ac:dyDescent="0.2">
      <c r="A176" t="s">
        <v>191</v>
      </c>
    </row>
    <row r="177" spans="1:1" ht="15" hidden="1" x14ac:dyDescent="0.2">
      <c r="A177">
        <v>0</v>
      </c>
    </row>
    <row r="178" spans="1:1" ht="15" hidden="1" x14ac:dyDescent="0.2">
      <c r="A178">
        <v>5</v>
      </c>
    </row>
    <row r="179" spans="1:1" ht="15" hidden="1" x14ac:dyDescent="0.2"/>
    <row r="180" spans="1:1" ht="15" hidden="1" x14ac:dyDescent="0.2">
      <c r="A180" t="s">
        <v>191</v>
      </c>
    </row>
    <row r="181" spans="1:1" ht="15" hidden="1" x14ac:dyDescent="0.2">
      <c r="A181">
        <v>0</v>
      </c>
    </row>
    <row r="182" spans="1:1" ht="15" hidden="1" x14ac:dyDescent="0.2">
      <c r="A182">
        <v>10</v>
      </c>
    </row>
    <row r="183" spans="1:1" ht="15" hidden="1" x14ac:dyDescent="0.2"/>
    <row r="184" spans="1:1" ht="15" hidden="1" x14ac:dyDescent="0.2"/>
  </sheetData>
  <sheetProtection algorithmName="SHA-512" hashValue="Mfc0aBXitQiG0euRvZWElterTlDLHAlPnX+5iC5MgpLfdpPeMlhCs04sQOr36LqHLqG8T+bIzmuQa2GvUUBy4g==" saltValue="cXewhWhQ8NY5jWviLJwnaQ==" spinCount="100000" sheet="1" formatCells="0" formatRows="0" selectLockedCells="1" sort="0"/>
  <autoFilter ref="A2:H124" xr:uid="{00000000-0009-0000-0000-000002000000}">
    <sortState xmlns:xlrd2="http://schemas.microsoft.com/office/spreadsheetml/2017/richdata2" ref="A3:H124">
      <sortCondition ref="A3:A124"/>
    </sortState>
  </autoFilter>
  <mergeCells count="4">
    <mergeCell ref="B1:D1"/>
    <mergeCell ref="G1:H1"/>
    <mergeCell ref="A118:E118"/>
    <mergeCell ref="A130:G133"/>
  </mergeCells>
  <conditionalFormatting sqref="G2">
    <cfRule type="cellIs" dxfId="13" priority="2" operator="equal">
      <formula>0</formula>
    </cfRule>
  </conditionalFormatting>
  <dataValidations count="11">
    <dataValidation type="list" showErrorMessage="1" errorTitle="Transport/Load-out" error="Please indicate whether transport/load-out was observed during the audit." sqref="F118" xr:uid="{00000000-0002-0000-0200-000000000000}">
      <formula1>Transport</formula1>
      <formula2>0</formula2>
    </dataValidation>
    <dataValidation type="list" showInputMessage="1" showErrorMessage="1" sqref="G3:G5 G7:G10 G12 G16:G25 G39:G41" xr:uid="{00000000-0002-0000-0200-000001000000}">
      <formula1>two</formula1>
      <formula2>0</formula2>
    </dataValidation>
    <dataValidation type="list" showInputMessage="1" showErrorMessage="1" sqref="G6 G11 G15 G26" xr:uid="{00000000-0002-0000-0200-000002000000}">
      <formula1>NAtwo</formula1>
      <formula2>0</formula2>
    </dataValidation>
    <dataValidation type="list" showInputMessage="1" showErrorMessage="1" sqref="G13:G14 G28:G29 G31 G33:G34 G38 G51 G61 G110:G111 G113:G117" xr:uid="{00000000-0002-0000-0200-000003000000}">
      <formula1>five</formula1>
      <formula2>0</formula2>
    </dataValidation>
    <dataValidation type="list" showInputMessage="1" showErrorMessage="1" sqref="G56 G58:G59 G62 G66 G71 G76 G81 G86 G94 G102 G119:G120 G123:G124" xr:uid="{00000000-0002-0000-0200-000004000000}">
      <formula1>ten</formula1>
      <formula2>0</formula2>
    </dataValidation>
    <dataValidation type="list" showInputMessage="1" showErrorMessage="1" sqref="G27 G30 G35:G37 G42:G45 G57 G60 G70 G75 G80 G85 G90 G93 G98 G101 G106 G109 G112" xr:uid="{00000000-0002-0000-0200-000005000000}">
      <formula1>NAfive</formula1>
      <formula2>0</formula2>
    </dataValidation>
    <dataValidation type="list" showInputMessage="1" showErrorMessage="1" sqref="G91 G99 G107 G121" xr:uid="{00000000-0002-0000-0200-000006000000}">
      <formula1>NAten</formula1>
      <formula2>0</formula2>
    </dataValidation>
    <dataValidation type="list" showInputMessage="1" showErrorMessage="1" sqref="G46:G47" xr:uid="{00000000-0002-0000-0200-000007000000}">
      <formula1>pass</formula1>
      <formula2>0</formula2>
    </dataValidation>
    <dataValidation type="list" showInputMessage="1" showErrorMessage="1" sqref="G48:G50" xr:uid="{00000000-0002-0000-0200-000008000000}">
      <formula1>notobserved</formula1>
      <formula2>0</formula2>
    </dataValidation>
    <dataValidation type="list" showInputMessage="1" showErrorMessage="1" sqref="G32 G125:G127" xr:uid="{00000000-0002-0000-0200-000009000000}">
      <formula1>$A$176:$A$178</formula1>
      <formula2>0</formula2>
    </dataValidation>
    <dataValidation type="list" showInputMessage="1" showErrorMessage="1" sqref="G52:G55 G122" xr:uid="{00000000-0002-0000-0200-00000A000000}">
      <formula1>$A$180:$A$182</formula1>
      <formula2>0</formula2>
    </dataValidation>
  </dataValidations>
  <printOptions headings="1" gridLines="1"/>
  <pageMargins left="0.7" right="0.7" top="0.75" bottom="0.75" header="0.511811023622047" footer="0.511811023622047"/>
  <pageSetup fitToHeight="0" orientation="landscape" horizontalDpi="300" verticalDpi="300"/>
  <rowBreaks count="3" manualBreakCount="3">
    <brk id="49" max="16383" man="1"/>
    <brk id="80" max="16383" man="1"/>
    <brk id="10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D44"/>
  <sheetViews>
    <sheetView zoomScaleNormal="100" workbookViewId="0">
      <selection activeCell="C24" sqref="C24"/>
    </sheetView>
  </sheetViews>
  <sheetFormatPr baseColWidth="10" defaultColWidth="8.83203125" defaultRowHeight="14.25" customHeight="1" x14ac:dyDescent="0.2"/>
  <cols>
    <col min="1" max="1" width="3.5" style="6" customWidth="1"/>
    <col min="2" max="2" width="55.33203125" style="6" customWidth="1"/>
    <col min="4" max="4" width="10" customWidth="1"/>
  </cols>
  <sheetData>
    <row r="2" spans="1:4" ht="15" x14ac:dyDescent="0.2">
      <c r="B2" s="39" t="s">
        <v>192</v>
      </c>
      <c r="C2" s="40">
        <f>'Site Info'!H6</f>
        <v>0</v>
      </c>
    </row>
    <row r="3" spans="1:4" ht="15" x14ac:dyDescent="0.2">
      <c r="B3" s="39" t="s">
        <v>193</v>
      </c>
      <c r="C3" s="40">
        <f>'Site Info'!H7</f>
        <v>0</v>
      </c>
    </row>
    <row r="4" spans="1:4" ht="15" x14ac:dyDescent="0.2">
      <c r="B4" s="39" t="s">
        <v>194</v>
      </c>
      <c r="C4" s="41">
        <f>SUM(C2:C3)</f>
        <v>0</v>
      </c>
    </row>
    <row r="6" spans="1:4" ht="15" x14ac:dyDescent="0.2">
      <c r="A6" s="41" t="s">
        <v>24</v>
      </c>
      <c r="B6" s="41" t="s">
        <v>28</v>
      </c>
      <c r="C6" s="41" t="s">
        <v>195</v>
      </c>
      <c r="D6" s="42" t="s">
        <v>196</v>
      </c>
    </row>
    <row r="7" spans="1:4" s="38" customFormat="1" ht="16" x14ac:dyDescent="0.2">
      <c r="A7" s="16">
        <v>12</v>
      </c>
      <c r="B7" s="43" t="s">
        <v>197</v>
      </c>
      <c r="C7" s="44"/>
      <c r="D7" s="45"/>
    </row>
    <row r="8" spans="1:4" ht="16" x14ac:dyDescent="0.2">
      <c r="A8" s="17"/>
      <c r="B8" s="31" t="s">
        <v>198</v>
      </c>
      <c r="C8" s="46"/>
      <c r="D8" s="42" t="str">
        <f>IFERROR(C8/$C$2,"NA")</f>
        <v>NA</v>
      </c>
    </row>
    <row r="9" spans="1:4" ht="16" x14ac:dyDescent="0.2">
      <c r="A9" s="17"/>
      <c r="B9" s="31" t="s">
        <v>199</v>
      </c>
      <c r="C9" s="46"/>
      <c r="D9" s="42" t="str">
        <f>IFERROR(C9/$C$3,"NA")</f>
        <v>NA</v>
      </c>
    </row>
    <row r="10" spans="1:4" ht="16" x14ac:dyDescent="0.2">
      <c r="A10" s="17"/>
      <c r="B10" s="31" t="s">
        <v>200</v>
      </c>
      <c r="C10" s="47">
        <f>SUM(C8:C9)</f>
        <v>0</v>
      </c>
      <c r="D10" s="42" t="str">
        <f>IFERROR(C10/$C$4,"NA")</f>
        <v>NA</v>
      </c>
    </row>
    <row r="11" spans="1:4" s="38" customFormat="1" ht="16" x14ac:dyDescent="0.2">
      <c r="A11" s="16">
        <v>13</v>
      </c>
      <c r="B11" s="43" t="s">
        <v>201</v>
      </c>
      <c r="C11" s="44"/>
      <c r="D11" s="45"/>
    </row>
    <row r="12" spans="1:4" ht="16" x14ac:dyDescent="0.2">
      <c r="A12" s="17"/>
      <c r="B12" s="31" t="s">
        <v>202</v>
      </c>
      <c r="C12" s="46"/>
      <c r="D12" s="42" t="str">
        <f>IFERROR(C12/$C$2,"NA")</f>
        <v>NA</v>
      </c>
    </row>
    <row r="13" spans="1:4" ht="16" x14ac:dyDescent="0.2">
      <c r="A13" s="17"/>
      <c r="B13" s="31" t="s">
        <v>203</v>
      </c>
      <c r="C13" s="46"/>
      <c r="D13" s="42" t="str">
        <f>IFERROR(C13/$C$3,"NA")</f>
        <v>NA</v>
      </c>
    </row>
    <row r="14" spans="1:4" ht="16" x14ac:dyDescent="0.2">
      <c r="A14" s="17"/>
      <c r="B14" s="31" t="s">
        <v>204</v>
      </c>
      <c r="C14" s="47">
        <f>SUM(C12:C13)</f>
        <v>0</v>
      </c>
      <c r="D14" s="42" t="str">
        <f>IFERROR(C14/$C$4,"NA")</f>
        <v>NA</v>
      </c>
    </row>
    <row r="15" spans="1:4" s="38" customFormat="1" ht="16" x14ac:dyDescent="0.2">
      <c r="A15" s="16">
        <v>15</v>
      </c>
      <c r="B15" s="43" t="s">
        <v>205</v>
      </c>
      <c r="C15" s="44"/>
      <c r="D15" s="45"/>
    </row>
    <row r="16" spans="1:4" ht="16" x14ac:dyDescent="0.2">
      <c r="A16" s="17"/>
      <c r="B16" s="31" t="s">
        <v>206</v>
      </c>
      <c r="C16" s="46"/>
      <c r="D16" s="42" t="str">
        <f>IFERROR(C16/$C$2,"NA")</f>
        <v>NA</v>
      </c>
    </row>
    <row r="17" spans="1:4" ht="19.5" customHeight="1" x14ac:dyDescent="0.2">
      <c r="A17" s="17"/>
      <c r="B17" s="31" t="s">
        <v>207</v>
      </c>
      <c r="C17" s="46"/>
      <c r="D17" s="42" t="str">
        <f>IFERROR(C17/$C$3,"NA")</f>
        <v>NA</v>
      </c>
    </row>
    <row r="18" spans="1:4" ht="16" x14ac:dyDescent="0.2">
      <c r="A18" s="17"/>
      <c r="B18" s="31" t="s">
        <v>208</v>
      </c>
      <c r="C18" s="47">
        <f>SUM(C16:C17)</f>
        <v>0</v>
      </c>
      <c r="D18" s="42" t="str">
        <f>IFERROR(C18/$C$4,"NA")</f>
        <v>NA</v>
      </c>
    </row>
    <row r="19" spans="1:4" s="38" customFormat="1" ht="16" x14ac:dyDescent="0.2">
      <c r="A19" s="16">
        <v>17</v>
      </c>
      <c r="B19" s="43" t="s">
        <v>209</v>
      </c>
      <c r="C19" s="44"/>
      <c r="D19" s="45"/>
    </row>
    <row r="20" spans="1:4" ht="16" x14ac:dyDescent="0.2">
      <c r="A20" s="17"/>
      <c r="B20" s="31" t="s">
        <v>210</v>
      </c>
      <c r="C20" s="46"/>
      <c r="D20" s="42" t="str">
        <f>IFERROR(C20/$C$2,"NA")</f>
        <v>NA</v>
      </c>
    </row>
    <row r="21" spans="1:4" ht="16" x14ac:dyDescent="0.2">
      <c r="A21" s="17"/>
      <c r="B21" s="31" t="s">
        <v>211</v>
      </c>
      <c r="C21" s="46"/>
      <c r="D21" s="42" t="str">
        <f>IFERROR(C21/$C$3,"NA")</f>
        <v>NA</v>
      </c>
    </row>
    <row r="22" spans="1:4" ht="16" x14ac:dyDescent="0.2">
      <c r="A22" s="17"/>
      <c r="B22" s="31" t="s">
        <v>212</v>
      </c>
      <c r="C22" s="47">
        <f>SUM(C20:C21)</f>
        <v>0</v>
      </c>
      <c r="D22" s="42" t="str">
        <f>IFERROR(C22/$C$4,"NA")</f>
        <v>NA</v>
      </c>
    </row>
    <row r="23" spans="1:4" s="38" customFormat="1" ht="16" x14ac:dyDescent="0.2">
      <c r="A23" s="16">
        <v>19</v>
      </c>
      <c r="B23" s="43" t="s">
        <v>213</v>
      </c>
      <c r="C23" s="44"/>
      <c r="D23" s="45"/>
    </row>
    <row r="24" spans="1:4" ht="16" x14ac:dyDescent="0.2">
      <c r="A24" s="17"/>
      <c r="B24" s="31" t="s">
        <v>214</v>
      </c>
      <c r="C24" s="46"/>
      <c r="D24" s="42" t="str">
        <f>IFERROR(C24/$C$2,"NA")</f>
        <v>NA</v>
      </c>
    </row>
    <row r="25" spans="1:4" ht="16" x14ac:dyDescent="0.2">
      <c r="A25" s="17"/>
      <c r="B25" s="31" t="s">
        <v>215</v>
      </c>
      <c r="C25" s="46"/>
      <c r="D25" s="42" t="str">
        <f>IFERROR(C25/$C$3,"NA")</f>
        <v>NA</v>
      </c>
    </row>
    <row r="26" spans="1:4" ht="16" x14ac:dyDescent="0.2">
      <c r="A26" s="17"/>
      <c r="B26" s="31" t="s">
        <v>216</v>
      </c>
      <c r="C26" s="47">
        <f>SUM(C24:C25)</f>
        <v>0</v>
      </c>
      <c r="D26" s="42" t="str">
        <f>IFERROR(C26/$C$4,"NA")</f>
        <v>NA</v>
      </c>
    </row>
    <row r="27" spans="1:4" s="38" customFormat="1" ht="16" x14ac:dyDescent="0.2">
      <c r="A27" s="16">
        <v>21</v>
      </c>
      <c r="B27" s="43" t="s">
        <v>217</v>
      </c>
      <c r="C27" s="44"/>
      <c r="D27" s="45"/>
    </row>
    <row r="28" spans="1:4" ht="16" x14ac:dyDescent="0.2">
      <c r="A28" s="17"/>
      <c r="B28" s="31" t="s">
        <v>218</v>
      </c>
      <c r="C28" s="46"/>
      <c r="D28" s="42" t="str">
        <f>IFERROR(C28/$C$2,"NA")</f>
        <v>NA</v>
      </c>
    </row>
    <row r="29" spans="1:4" ht="24" customHeight="1" x14ac:dyDescent="0.2">
      <c r="A29" s="17"/>
      <c r="B29" s="31" t="s">
        <v>219</v>
      </c>
      <c r="C29" s="46"/>
      <c r="D29" s="42" t="str">
        <f>IFERROR(C29/$C$3,"NA")</f>
        <v>NA</v>
      </c>
    </row>
    <row r="30" spans="1:4" ht="16" x14ac:dyDescent="0.2">
      <c r="A30" s="17"/>
      <c r="B30" s="31" t="s">
        <v>220</v>
      </c>
      <c r="C30" s="47">
        <f>SUM(C28:C29)</f>
        <v>0</v>
      </c>
      <c r="D30" s="42" t="str">
        <f>IFERROR(C30/$C$4,"NA")</f>
        <v>NA</v>
      </c>
    </row>
    <row r="31" spans="1:4" s="38" customFormat="1" ht="16" x14ac:dyDescent="0.2">
      <c r="A31" s="16">
        <v>23</v>
      </c>
      <c r="B31" s="43" t="s">
        <v>221</v>
      </c>
      <c r="C31" s="44"/>
      <c r="D31" s="45"/>
    </row>
    <row r="32" spans="1:4" ht="16" x14ac:dyDescent="0.2">
      <c r="A32" s="17"/>
      <c r="B32" s="31" t="s">
        <v>222</v>
      </c>
      <c r="C32" s="46">
        <v>0</v>
      </c>
      <c r="D32" s="42" t="str">
        <f>IFERROR(C32/C2,"NA")</f>
        <v>NA</v>
      </c>
    </row>
    <row r="33" spans="1:4" s="38" customFormat="1" ht="16" x14ac:dyDescent="0.2">
      <c r="A33" s="16">
        <v>25</v>
      </c>
      <c r="B33" s="43" t="s">
        <v>223</v>
      </c>
      <c r="C33" s="44"/>
      <c r="D33" s="45"/>
    </row>
    <row r="34" spans="1:4" ht="16" x14ac:dyDescent="0.2">
      <c r="A34" s="17"/>
      <c r="B34" s="31" t="s">
        <v>224</v>
      </c>
      <c r="C34" s="46"/>
      <c r="D34" s="42" t="str">
        <f>IFERROR(C34/$C$2,"NA")</f>
        <v>NA</v>
      </c>
    </row>
    <row r="35" spans="1:4" ht="15.75" customHeight="1" x14ac:dyDescent="0.2">
      <c r="A35" s="17"/>
      <c r="B35" s="31" t="s">
        <v>225</v>
      </c>
      <c r="C35" s="46"/>
      <c r="D35" s="42" t="str">
        <f>IFERROR(C35/$C$3,"NA")</f>
        <v>NA</v>
      </c>
    </row>
    <row r="36" spans="1:4" ht="16" x14ac:dyDescent="0.2">
      <c r="A36" s="17"/>
      <c r="B36" s="31" t="s">
        <v>226</v>
      </c>
      <c r="C36" s="47">
        <f>SUM(C34:C35)</f>
        <v>0</v>
      </c>
      <c r="D36" s="42" t="str">
        <f>IFERROR(C36/$C$4,"NA")</f>
        <v>NA</v>
      </c>
    </row>
    <row r="37" spans="1:4" s="38" customFormat="1" ht="16" x14ac:dyDescent="0.2">
      <c r="A37" s="16">
        <v>27</v>
      </c>
      <c r="B37" s="43" t="s">
        <v>227</v>
      </c>
      <c r="C37" s="44"/>
      <c r="D37" s="45"/>
    </row>
    <row r="38" spans="1:4" ht="16" x14ac:dyDescent="0.2">
      <c r="A38" s="17"/>
      <c r="B38" s="31" t="s">
        <v>228</v>
      </c>
      <c r="C38" s="46">
        <v>0</v>
      </c>
      <c r="D38" s="42" t="str">
        <f>IFERROR(C38/C3,"NA")</f>
        <v>NA</v>
      </c>
    </row>
    <row r="39" spans="1:4" s="38" customFormat="1" ht="16" x14ac:dyDescent="0.2">
      <c r="A39" s="16">
        <v>29</v>
      </c>
      <c r="B39" s="43" t="s">
        <v>229</v>
      </c>
      <c r="C39" s="44"/>
      <c r="D39" s="45"/>
    </row>
    <row r="40" spans="1:4" ht="16" x14ac:dyDescent="0.2">
      <c r="A40" s="17"/>
      <c r="B40" s="31" t="s">
        <v>230</v>
      </c>
      <c r="C40" s="46"/>
      <c r="D40" s="42" t="str">
        <f>IFERROR(C40/$C$2,"NA")</f>
        <v>NA</v>
      </c>
    </row>
    <row r="41" spans="1:4" ht="16" x14ac:dyDescent="0.2">
      <c r="A41" s="17"/>
      <c r="B41" s="31" t="s">
        <v>231</v>
      </c>
      <c r="C41" s="46"/>
      <c r="D41" s="42" t="str">
        <f>IFERROR(C41/$C$3,"NA")</f>
        <v>NA</v>
      </c>
    </row>
    <row r="42" spans="1:4" ht="16" x14ac:dyDescent="0.2">
      <c r="A42" s="17"/>
      <c r="B42" s="31" t="s">
        <v>232</v>
      </c>
      <c r="C42" s="47">
        <f>SUM(C40:C41)</f>
        <v>0</v>
      </c>
      <c r="D42" s="42" t="str">
        <f>IFERROR(C42/$C$4,"NA")</f>
        <v>NA</v>
      </c>
    </row>
    <row r="43" spans="1:4" s="38" customFormat="1" ht="16" x14ac:dyDescent="0.2">
      <c r="A43" s="16">
        <v>31</v>
      </c>
      <c r="B43" s="43" t="s">
        <v>233</v>
      </c>
      <c r="C43" s="44"/>
      <c r="D43" s="45"/>
    </row>
    <row r="44" spans="1:4" ht="16" x14ac:dyDescent="0.2">
      <c r="A44" s="17"/>
      <c r="B44" s="31" t="s">
        <v>234</v>
      </c>
      <c r="C44" s="46">
        <v>0</v>
      </c>
      <c r="D44" s="42" t="str">
        <f>IFERROR(C44/C2,"NA")</f>
        <v>NA</v>
      </c>
    </row>
  </sheetData>
  <sheetProtection sheet="1" formatCells="0" selectLockedCell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3A2C7"/>
    <pageSetUpPr fitToPage="1"/>
  </sheetPr>
  <dimension ref="A1:H200"/>
  <sheetViews>
    <sheetView topLeftCell="A145" zoomScale="86" zoomScaleNormal="86" zoomScalePageLayoutView="40" workbookViewId="0">
      <selection activeCell="A159" sqref="A159:E162"/>
    </sheetView>
  </sheetViews>
  <sheetFormatPr baseColWidth="10" defaultColWidth="8.83203125" defaultRowHeight="14.25" customHeight="1" x14ac:dyDescent="0.2"/>
  <cols>
    <col min="1" max="1" width="8.33203125" customWidth="1"/>
    <col min="2" max="2" width="47.5" customWidth="1"/>
    <col min="3" max="4" width="14.6640625" customWidth="1"/>
    <col min="5" max="5" width="52.5" customWidth="1"/>
    <col min="9" max="9" width="14" customWidth="1"/>
  </cols>
  <sheetData>
    <row r="1" spans="1:5" ht="18.75" customHeight="1" x14ac:dyDescent="0.2">
      <c r="A1" s="98" t="s">
        <v>235</v>
      </c>
      <c r="B1" s="98"/>
      <c r="C1" s="98"/>
      <c r="D1" s="98"/>
      <c r="E1" s="98"/>
    </row>
    <row r="2" spans="1:5" ht="6" customHeight="1" x14ac:dyDescent="0.2">
      <c r="A2" s="48"/>
      <c r="B2" s="49"/>
      <c r="C2" s="49"/>
      <c r="D2" s="49"/>
      <c r="E2" s="49"/>
    </row>
    <row r="3" spans="1:5" ht="18" customHeight="1" x14ac:dyDescent="0.25">
      <c r="A3" s="50"/>
      <c r="B3" s="51" t="s">
        <v>236</v>
      </c>
      <c r="C3" s="52">
        <f>'Site Info'!E1</f>
        <v>0</v>
      </c>
      <c r="D3" s="53" t="s">
        <v>237</v>
      </c>
      <c r="E3" s="54">
        <f>'Site Info'!H1</f>
        <v>0</v>
      </c>
    </row>
    <row r="4" spans="1:5" ht="18" customHeight="1" x14ac:dyDescent="0.25">
      <c r="A4" s="50"/>
      <c r="B4" s="55" t="s">
        <v>11</v>
      </c>
      <c r="C4" s="56">
        <f>'Site Info'!E2</f>
        <v>0</v>
      </c>
      <c r="D4" s="57" t="s">
        <v>12</v>
      </c>
      <c r="E4" s="54">
        <f>'Site Info'!H2</f>
        <v>0</v>
      </c>
    </row>
    <row r="5" spans="1:5" ht="18" customHeight="1" x14ac:dyDescent="0.25">
      <c r="A5" s="50"/>
      <c r="B5" s="55" t="s">
        <v>13</v>
      </c>
      <c r="C5" s="58">
        <f>'Site Info'!E3</f>
        <v>0</v>
      </c>
      <c r="D5" s="57" t="s">
        <v>14</v>
      </c>
      <c r="E5" s="54">
        <f>'Site Info'!H3</f>
        <v>0</v>
      </c>
    </row>
    <row r="6" spans="1:5" ht="18" customHeight="1" x14ac:dyDescent="0.25">
      <c r="A6" s="50"/>
      <c r="B6" s="59" t="s">
        <v>15</v>
      </c>
      <c r="C6" s="60">
        <f>'Site Info'!E4</f>
        <v>0</v>
      </c>
      <c r="D6" s="53"/>
      <c r="E6" s="61"/>
    </row>
    <row r="7" spans="1:5" ht="36" customHeight="1" x14ac:dyDescent="0.25">
      <c r="A7" s="50"/>
      <c r="B7" s="59" t="s">
        <v>27</v>
      </c>
      <c r="C7" s="62" t="s">
        <v>238</v>
      </c>
      <c r="D7" s="62" t="s">
        <v>239</v>
      </c>
      <c r="E7" s="63" t="s">
        <v>196</v>
      </c>
    </row>
    <row r="8" spans="1:5" s="68" customFormat="1" ht="18" customHeight="1" x14ac:dyDescent="0.25">
      <c r="A8" s="64"/>
      <c r="B8" s="65" t="s">
        <v>240</v>
      </c>
      <c r="C8" s="66">
        <f>SUM(C9:C13)</f>
        <v>379</v>
      </c>
      <c r="D8" s="66">
        <f>SUM(D9:D13)</f>
        <v>0</v>
      </c>
      <c r="E8" s="67">
        <f>D8/C8</f>
        <v>0</v>
      </c>
    </row>
    <row r="9" spans="1:5" ht="15.75" customHeight="1" x14ac:dyDescent="0.2">
      <c r="A9" s="50"/>
      <c r="B9" s="69" t="s">
        <v>241</v>
      </c>
      <c r="C9" s="70">
        <f>SUM(C28:C34,C38,C42:C43,C47:C48,C52:C53,C57:C58,C62:C63,C65:C66,C70:C71,C73:C74,C78:C79,C81:C87)</f>
        <v>175</v>
      </c>
      <c r="D9" s="70">
        <f>SUM(D28:D87)</f>
        <v>0</v>
      </c>
      <c r="E9" s="71">
        <f>D9/C9</f>
        <v>0</v>
      </c>
    </row>
    <row r="10" spans="1:5" ht="15.75" customHeight="1" x14ac:dyDescent="0.2">
      <c r="A10" s="50"/>
      <c r="B10" s="69" t="s">
        <v>47</v>
      </c>
      <c r="C10" s="70">
        <f>SUM(C90:C98)</f>
        <v>45</v>
      </c>
      <c r="D10" s="70">
        <f>SUM(D90:D98)</f>
        <v>0</v>
      </c>
      <c r="E10" s="71">
        <f>D10/C10</f>
        <v>0</v>
      </c>
    </row>
    <row r="11" spans="1:5" ht="15.75" customHeight="1" x14ac:dyDescent="0.2">
      <c r="A11" s="50"/>
      <c r="B11" s="69" t="s">
        <v>242</v>
      </c>
      <c r="C11" s="70">
        <f>SUM(C101:C110)</f>
        <v>50</v>
      </c>
      <c r="D11" s="70">
        <f>SUM(D101:D110)</f>
        <v>0</v>
      </c>
      <c r="E11" s="71">
        <f>D11/C11</f>
        <v>0</v>
      </c>
    </row>
    <row r="12" spans="1:5" ht="15.75" customHeight="1" x14ac:dyDescent="0.2">
      <c r="A12" s="50"/>
      <c r="B12" s="69" t="s">
        <v>46</v>
      </c>
      <c r="C12" s="70">
        <f>SUM(C113:C129)</f>
        <v>34</v>
      </c>
      <c r="D12" s="70">
        <f>SUM(D113:D129)</f>
        <v>0</v>
      </c>
      <c r="E12" s="71">
        <f>D12/C12</f>
        <v>0</v>
      </c>
    </row>
    <row r="13" spans="1:5" ht="15.75" customHeight="1" x14ac:dyDescent="0.2">
      <c r="A13" s="50"/>
      <c r="B13" s="69" t="s">
        <v>174</v>
      </c>
      <c r="C13" s="70">
        <f>SUM(C132:C140)</f>
        <v>75</v>
      </c>
      <c r="D13" s="70">
        <f>SUM(D132:D140)</f>
        <v>0</v>
      </c>
      <c r="E13" s="71">
        <f>IFERROR(D13/C13,"NA")</f>
        <v>0</v>
      </c>
    </row>
    <row r="14" spans="1:5" s="68" customFormat="1" ht="18" customHeight="1" x14ac:dyDescent="0.25">
      <c r="A14" s="64"/>
      <c r="B14" s="65" t="s">
        <v>243</v>
      </c>
      <c r="C14" s="66">
        <f>SUM(C143:C156)</f>
        <v>46</v>
      </c>
      <c r="D14" s="66">
        <f>SUM(D143:D156)</f>
        <v>0</v>
      </c>
      <c r="E14" s="67">
        <f>D14/C14</f>
        <v>0</v>
      </c>
    </row>
    <row r="15" spans="1:5" ht="18" customHeight="1" x14ac:dyDescent="0.25">
      <c r="A15" s="50"/>
      <c r="B15" s="72" t="s">
        <v>244</v>
      </c>
      <c r="C15" s="73">
        <f>C8+C14</f>
        <v>425</v>
      </c>
      <c r="D15" s="73">
        <f>D8+D14</f>
        <v>0</v>
      </c>
      <c r="E15" s="67">
        <f>D15/C15</f>
        <v>0</v>
      </c>
    </row>
    <row r="16" spans="1:5" ht="18.75" customHeight="1" x14ac:dyDescent="0.25">
      <c r="A16" s="50"/>
      <c r="B16" s="99" t="s">
        <v>245</v>
      </c>
      <c r="C16" s="99"/>
      <c r="D16" s="99"/>
      <c r="E16" s="74">
        <f>COUNTIF(D21:D25,"fail")</f>
        <v>0</v>
      </c>
    </row>
    <row r="17" spans="1:5" ht="6" customHeight="1" x14ac:dyDescent="0.2">
      <c r="A17" s="50"/>
      <c r="C17" s="38"/>
    </row>
    <row r="18" spans="1:5" ht="21" customHeight="1" x14ac:dyDescent="0.25">
      <c r="A18" s="100" t="s">
        <v>240</v>
      </c>
      <c r="B18" s="100"/>
      <c r="C18" s="100"/>
      <c r="D18" s="100"/>
      <c r="E18" s="100"/>
    </row>
    <row r="19" spans="1:5" s="68" customFormat="1" ht="18" customHeight="1" x14ac:dyDescent="0.25">
      <c r="A19" s="101" t="s">
        <v>246</v>
      </c>
      <c r="B19" s="101"/>
      <c r="C19" s="101"/>
      <c r="D19" s="101"/>
      <c r="E19" s="101"/>
    </row>
    <row r="20" spans="1:5" ht="16" x14ac:dyDescent="0.2">
      <c r="A20" s="15" t="s">
        <v>195</v>
      </c>
      <c r="B20" s="15" t="s">
        <v>28</v>
      </c>
      <c r="C20" s="16" t="s">
        <v>29</v>
      </c>
      <c r="D20" s="16" t="s">
        <v>30</v>
      </c>
      <c r="E20" s="15" t="s">
        <v>247</v>
      </c>
    </row>
    <row r="21" spans="1:5" ht="28.5" customHeight="1" x14ac:dyDescent="0.2">
      <c r="A21" s="17">
        <v>1</v>
      </c>
      <c r="B21" s="19" t="s">
        <v>91</v>
      </c>
      <c r="C21" s="17" t="s">
        <v>92</v>
      </c>
      <c r="D21" s="17">
        <f>'Audit Tool'!G46</f>
        <v>0</v>
      </c>
      <c r="E21" s="36">
        <f>'Audit Tool'!H46</f>
        <v>0</v>
      </c>
    </row>
    <row r="22" spans="1:5" ht="16" x14ac:dyDescent="0.2">
      <c r="A22" s="17">
        <v>2</v>
      </c>
      <c r="B22" s="19" t="s">
        <v>93</v>
      </c>
      <c r="C22" s="17" t="s">
        <v>92</v>
      </c>
      <c r="D22" s="17">
        <f>'Audit Tool'!G47</f>
        <v>0</v>
      </c>
      <c r="E22" s="36">
        <f>'Audit Tool'!H47</f>
        <v>0</v>
      </c>
    </row>
    <row r="23" spans="1:5" ht="28.5" customHeight="1" x14ac:dyDescent="0.2">
      <c r="A23" s="17">
        <v>3</v>
      </c>
      <c r="B23" s="19" t="s">
        <v>94</v>
      </c>
      <c r="C23" s="75" t="s">
        <v>248</v>
      </c>
      <c r="D23" s="17">
        <f>'Audit Tool'!G48</f>
        <v>0</v>
      </c>
      <c r="E23" s="36">
        <f>'Audit Tool'!H48</f>
        <v>0</v>
      </c>
    </row>
    <row r="24" spans="1:5" ht="57" customHeight="1" x14ac:dyDescent="0.2">
      <c r="A24" s="17">
        <v>4</v>
      </c>
      <c r="B24" s="19" t="s">
        <v>96</v>
      </c>
      <c r="C24" s="75" t="s">
        <v>248</v>
      </c>
      <c r="D24" s="17">
        <f>'Audit Tool'!G49</f>
        <v>0</v>
      </c>
      <c r="E24" s="36">
        <f>'Audit Tool'!H49</f>
        <v>0</v>
      </c>
    </row>
    <row r="25" spans="1:5" ht="57" customHeight="1" x14ac:dyDescent="0.2">
      <c r="A25" s="17">
        <v>5</v>
      </c>
      <c r="B25" s="19" t="s">
        <v>98</v>
      </c>
      <c r="C25" s="75" t="s">
        <v>248</v>
      </c>
      <c r="D25" s="17">
        <f>'Audit Tool'!G50</f>
        <v>0</v>
      </c>
      <c r="E25" s="36">
        <f>'Audit Tool'!H50</f>
        <v>0</v>
      </c>
    </row>
    <row r="26" spans="1:5" s="68" customFormat="1" ht="18" customHeight="1" x14ac:dyDescent="0.25">
      <c r="A26" s="101" t="s">
        <v>249</v>
      </c>
      <c r="B26" s="101"/>
      <c r="C26" s="101"/>
      <c r="D26" s="101"/>
      <c r="E26" s="101"/>
    </row>
    <row r="27" spans="1:5" ht="16" x14ac:dyDescent="0.2">
      <c r="A27" s="15" t="s">
        <v>195</v>
      </c>
      <c r="B27" s="15" t="s">
        <v>28</v>
      </c>
      <c r="C27" s="16" t="s">
        <v>29</v>
      </c>
      <c r="D27" s="16" t="s">
        <v>30</v>
      </c>
      <c r="E27" s="15" t="s">
        <v>247</v>
      </c>
    </row>
    <row r="28" spans="1:5" ht="42.75" customHeight="1" x14ac:dyDescent="0.2">
      <c r="A28" s="17">
        <v>6</v>
      </c>
      <c r="B28" s="19" t="s">
        <v>103</v>
      </c>
      <c r="C28" s="17">
        <f>IF('Audit Tool'!G53="N.O.","N.O.",10)</f>
        <v>10</v>
      </c>
      <c r="D28" s="17">
        <f>'Audit Tool'!G53</f>
        <v>0</v>
      </c>
      <c r="E28" s="36">
        <f>'Audit Tool'!H53</f>
        <v>0</v>
      </c>
    </row>
    <row r="29" spans="1:5" ht="57" customHeight="1" x14ac:dyDescent="0.2">
      <c r="A29" s="17">
        <v>7</v>
      </c>
      <c r="B29" s="19" t="s">
        <v>104</v>
      </c>
      <c r="C29" s="17">
        <f>IF('Audit Tool'!G54="N.O.","N.O.",10)</f>
        <v>10</v>
      </c>
      <c r="D29" s="17">
        <f>'Audit Tool'!G54</f>
        <v>0</v>
      </c>
      <c r="E29" s="36">
        <f>'Audit Tool'!H54</f>
        <v>0</v>
      </c>
    </row>
    <row r="30" spans="1:5" ht="28.5" customHeight="1" x14ac:dyDescent="0.2">
      <c r="A30" s="17">
        <v>8</v>
      </c>
      <c r="B30" s="19" t="s">
        <v>250</v>
      </c>
      <c r="C30" s="17">
        <f>IF('Audit Tool'!G55="N.O.","N.O.",10)</f>
        <v>10</v>
      </c>
      <c r="D30" s="17">
        <f>'Audit Tool'!G55</f>
        <v>0</v>
      </c>
      <c r="E30" s="36">
        <f>'Audit Tool'!H55</f>
        <v>0</v>
      </c>
    </row>
    <row r="31" spans="1:5" ht="36" customHeight="1" x14ac:dyDescent="0.2">
      <c r="A31" s="17">
        <v>9</v>
      </c>
      <c r="B31" s="19" t="s">
        <v>99</v>
      </c>
      <c r="C31" s="17">
        <v>5</v>
      </c>
      <c r="D31" s="17">
        <f>'Audit Tool'!G51</f>
        <v>0</v>
      </c>
      <c r="E31" s="36">
        <f>'Audit Tool'!H51</f>
        <v>0</v>
      </c>
    </row>
    <row r="32" spans="1:5" ht="35.25" customHeight="1" x14ac:dyDescent="0.2">
      <c r="A32" s="17">
        <v>10</v>
      </c>
      <c r="B32" s="19" t="s">
        <v>64</v>
      </c>
      <c r="C32" s="70">
        <f>IF('Audit Tool'!G27="NA","NA",5)</f>
        <v>5</v>
      </c>
      <c r="D32" s="17">
        <f>'Audit Tool'!G27</f>
        <v>0</v>
      </c>
      <c r="E32" s="36">
        <f>'Audit Tool'!H27</f>
        <v>0</v>
      </c>
    </row>
    <row r="33" spans="1:5" ht="30.75" customHeight="1" x14ac:dyDescent="0.2">
      <c r="A33" s="17">
        <v>11</v>
      </c>
      <c r="B33" s="19" t="s">
        <v>66</v>
      </c>
      <c r="C33" s="17">
        <v>5</v>
      </c>
      <c r="D33" s="17">
        <f>'Audit Tool'!G28</f>
        <v>0</v>
      </c>
      <c r="E33" s="36">
        <f>'Audit Tool'!H28</f>
        <v>0</v>
      </c>
    </row>
    <row r="34" spans="1:5" ht="30.75" customHeight="1" x14ac:dyDescent="0.2">
      <c r="A34" s="17">
        <v>12</v>
      </c>
      <c r="B34" s="19" t="s">
        <v>114</v>
      </c>
      <c r="C34" s="17">
        <v>10</v>
      </c>
      <c r="D34" s="17">
        <f>'Audit Tool'!G62</f>
        <v>0</v>
      </c>
      <c r="E34" s="36">
        <f>'Audit Tool'!H62</f>
        <v>0</v>
      </c>
    </row>
    <row r="35" spans="1:5" ht="16" x14ac:dyDescent="0.2">
      <c r="A35" s="17"/>
      <c r="B35" s="31" t="s">
        <v>115</v>
      </c>
      <c r="C35" s="32" t="str">
        <f>'Animal Benchmarks'!D8</f>
        <v>NA</v>
      </c>
      <c r="D35" s="76"/>
      <c r="E35" s="36">
        <f>'Audit Tool'!H63</f>
        <v>0</v>
      </c>
    </row>
    <row r="36" spans="1:5" ht="16" x14ac:dyDescent="0.2">
      <c r="A36" s="17"/>
      <c r="B36" s="31" t="s">
        <v>116</v>
      </c>
      <c r="C36" s="32" t="str">
        <f>'Animal Benchmarks'!D9</f>
        <v>NA</v>
      </c>
      <c r="D36" s="76"/>
      <c r="E36" s="36">
        <f>'Audit Tool'!H64</f>
        <v>0</v>
      </c>
    </row>
    <row r="37" spans="1:5" ht="16" x14ac:dyDescent="0.2">
      <c r="A37" s="17"/>
      <c r="B37" s="31" t="s">
        <v>251</v>
      </c>
      <c r="C37" s="32" t="str">
        <f>'Animal Benchmarks'!D10</f>
        <v>NA</v>
      </c>
      <c r="D37" s="76"/>
      <c r="E37" s="36">
        <f>'Audit Tool'!H65</f>
        <v>0</v>
      </c>
    </row>
    <row r="38" spans="1:5" ht="30.75" customHeight="1" x14ac:dyDescent="0.2">
      <c r="A38" s="17">
        <v>13</v>
      </c>
      <c r="B38" s="19" t="s">
        <v>118</v>
      </c>
      <c r="C38" s="17">
        <v>10</v>
      </c>
      <c r="D38" s="17">
        <f>'Audit Tool'!G66</f>
        <v>0</v>
      </c>
      <c r="E38" s="36">
        <f>'Audit Tool'!H66</f>
        <v>0</v>
      </c>
    </row>
    <row r="39" spans="1:5" ht="16" x14ac:dyDescent="0.2">
      <c r="A39" s="17"/>
      <c r="B39" s="31" t="s">
        <v>119</v>
      </c>
      <c r="C39" s="32" t="str">
        <f>'Animal Benchmarks'!D12</f>
        <v>NA</v>
      </c>
      <c r="D39" s="36"/>
      <c r="E39" s="36">
        <f>'Audit Tool'!H67</f>
        <v>0</v>
      </c>
    </row>
    <row r="40" spans="1:5" ht="16" x14ac:dyDescent="0.2">
      <c r="A40" s="17"/>
      <c r="B40" s="31" t="s">
        <v>120</v>
      </c>
      <c r="C40" s="32" t="str">
        <f>'Animal Benchmarks'!D13</f>
        <v>NA</v>
      </c>
      <c r="D40" s="36"/>
      <c r="E40" s="36">
        <f>'Audit Tool'!H68</f>
        <v>0</v>
      </c>
    </row>
    <row r="41" spans="1:5" ht="16" x14ac:dyDescent="0.2">
      <c r="A41" s="17"/>
      <c r="B41" s="31" t="s">
        <v>252</v>
      </c>
      <c r="C41" s="32" t="str">
        <f>'Animal Benchmarks'!D14</f>
        <v>NA</v>
      </c>
      <c r="D41" s="36"/>
      <c r="E41" s="36">
        <f>'Audit Tool'!H69</f>
        <v>0</v>
      </c>
    </row>
    <row r="42" spans="1:5" ht="45" customHeight="1" x14ac:dyDescent="0.2">
      <c r="A42" s="17">
        <v>14</v>
      </c>
      <c r="B42" s="19" t="s">
        <v>122</v>
      </c>
      <c r="C42" s="70" t="str">
        <f>IF(OR(C41="NA",C41=1),"NA",5)</f>
        <v>NA</v>
      </c>
      <c r="D42" s="17" t="str">
        <f>IF(OR(C41="NA",C41=1),"NA",'Audit Tool'!G70)</f>
        <v>NA</v>
      </c>
      <c r="E42" s="36">
        <f>'Audit Tool'!H70</f>
        <v>0</v>
      </c>
    </row>
    <row r="43" spans="1:5" ht="30.75" customHeight="1" x14ac:dyDescent="0.2">
      <c r="A43" s="17">
        <v>15</v>
      </c>
      <c r="B43" s="19" t="s">
        <v>253</v>
      </c>
      <c r="C43" s="17">
        <v>10</v>
      </c>
      <c r="D43" s="17">
        <f>'Audit Tool'!G71</f>
        <v>0</v>
      </c>
      <c r="E43" s="36">
        <f>'Audit Tool'!H71</f>
        <v>0</v>
      </c>
    </row>
    <row r="44" spans="1:5" ht="16" x14ac:dyDescent="0.2">
      <c r="A44" s="17"/>
      <c r="B44" s="31" t="s">
        <v>124</v>
      </c>
      <c r="C44" s="32" t="str">
        <f>'Animal Benchmarks'!D16</f>
        <v>NA</v>
      </c>
      <c r="D44" s="36"/>
      <c r="E44" s="36">
        <f>'Audit Tool'!H72</f>
        <v>0</v>
      </c>
    </row>
    <row r="45" spans="1:5" ht="16" x14ac:dyDescent="0.2">
      <c r="A45" s="17"/>
      <c r="B45" s="31" t="s">
        <v>125</v>
      </c>
      <c r="C45" s="32" t="str">
        <f>'Animal Benchmarks'!D17</f>
        <v>NA</v>
      </c>
      <c r="D45" s="36"/>
      <c r="E45" s="36">
        <f>'Audit Tool'!H73</f>
        <v>0</v>
      </c>
    </row>
    <row r="46" spans="1:5" ht="21" customHeight="1" x14ac:dyDescent="0.2">
      <c r="A46" s="17"/>
      <c r="B46" s="31" t="s">
        <v>254</v>
      </c>
      <c r="C46" s="32" t="str">
        <f>'Animal Benchmarks'!D18</f>
        <v>NA</v>
      </c>
      <c r="D46" s="36"/>
      <c r="E46" s="36">
        <f>'Audit Tool'!H74</f>
        <v>0</v>
      </c>
    </row>
    <row r="47" spans="1:5" ht="66" customHeight="1" x14ac:dyDescent="0.2">
      <c r="A47" s="17">
        <v>16</v>
      </c>
      <c r="B47" s="19" t="s">
        <v>255</v>
      </c>
      <c r="C47" s="70" t="str">
        <f>IF(OR(C46="NA",C46=1),"NA",5)</f>
        <v>NA</v>
      </c>
      <c r="D47" s="17" t="str">
        <f>IF(OR(C46="NA",C46=1),"NA",'Audit Tool'!G75)</f>
        <v>NA</v>
      </c>
      <c r="E47" s="36">
        <f>'Audit Tool'!H75</f>
        <v>0</v>
      </c>
    </row>
    <row r="48" spans="1:5" ht="29.25" customHeight="1" x14ac:dyDescent="0.2">
      <c r="A48" s="17">
        <v>17</v>
      </c>
      <c r="B48" s="19" t="s">
        <v>128</v>
      </c>
      <c r="C48" s="17">
        <v>10</v>
      </c>
      <c r="D48" s="17">
        <f>'Audit Tool'!G76</f>
        <v>0</v>
      </c>
      <c r="E48" s="36">
        <f>'Audit Tool'!H76</f>
        <v>0</v>
      </c>
    </row>
    <row r="49" spans="1:5" ht="16" x14ac:dyDescent="0.2">
      <c r="A49" s="17"/>
      <c r="B49" s="31" t="s">
        <v>129</v>
      </c>
      <c r="C49" s="32" t="str">
        <f>'Animal Benchmarks'!D20</f>
        <v>NA</v>
      </c>
      <c r="D49" s="36"/>
      <c r="E49" s="36">
        <f>'Audit Tool'!H77</f>
        <v>0</v>
      </c>
    </row>
    <row r="50" spans="1:5" ht="16" x14ac:dyDescent="0.2">
      <c r="A50" s="17"/>
      <c r="B50" s="31" t="s">
        <v>130</v>
      </c>
      <c r="C50" s="32" t="str">
        <f>'Animal Benchmarks'!D21</f>
        <v>NA</v>
      </c>
      <c r="D50" s="36"/>
      <c r="E50" s="36">
        <f>'Audit Tool'!H78</f>
        <v>0</v>
      </c>
    </row>
    <row r="51" spans="1:5" ht="16" x14ac:dyDescent="0.2">
      <c r="A51" s="17"/>
      <c r="B51" s="31" t="s">
        <v>256</v>
      </c>
      <c r="C51" s="32" t="str">
        <f>'Animal Benchmarks'!D22</f>
        <v>NA</v>
      </c>
      <c r="D51" s="36"/>
      <c r="E51" s="36">
        <f>'Audit Tool'!H79</f>
        <v>0</v>
      </c>
    </row>
    <row r="52" spans="1:5" ht="45.75" customHeight="1" x14ac:dyDescent="0.2">
      <c r="A52" s="17">
        <v>18</v>
      </c>
      <c r="B52" s="19" t="s">
        <v>132</v>
      </c>
      <c r="C52" s="70" t="str">
        <f>IF(OR(C51="NA",C51=1),"NA",5)</f>
        <v>NA</v>
      </c>
      <c r="D52" s="17" t="str">
        <f>IF(OR(C51="NA",C51=1),"NA",'Audit Tool'!G80)</f>
        <v>NA</v>
      </c>
      <c r="E52" s="36">
        <f>'Audit Tool'!H80</f>
        <v>0</v>
      </c>
    </row>
    <row r="53" spans="1:5" ht="30.75" customHeight="1" x14ac:dyDescent="0.2">
      <c r="A53" s="17">
        <v>19</v>
      </c>
      <c r="B53" s="19" t="s">
        <v>133</v>
      </c>
      <c r="C53" s="17">
        <v>10</v>
      </c>
      <c r="D53" s="17">
        <f>'Audit Tool'!G81</f>
        <v>0</v>
      </c>
      <c r="E53" s="36">
        <f>'Audit Tool'!H81</f>
        <v>0</v>
      </c>
    </row>
    <row r="54" spans="1:5" ht="15.75" customHeight="1" x14ac:dyDescent="0.2">
      <c r="A54" s="17"/>
      <c r="B54" s="31" t="s">
        <v>134</v>
      </c>
      <c r="C54" s="32" t="str">
        <f>'Animal Benchmarks'!D24</f>
        <v>NA</v>
      </c>
      <c r="D54" s="36"/>
      <c r="E54" s="36">
        <f>'Audit Tool'!H82</f>
        <v>0</v>
      </c>
    </row>
    <row r="55" spans="1:5" ht="16" x14ac:dyDescent="0.2">
      <c r="A55" s="17"/>
      <c r="B55" s="31" t="s">
        <v>135</v>
      </c>
      <c r="C55" s="32" t="str">
        <f>'Animal Benchmarks'!D25</f>
        <v>NA</v>
      </c>
      <c r="D55" s="36"/>
      <c r="E55" s="36">
        <f>'Audit Tool'!H83</f>
        <v>0</v>
      </c>
    </row>
    <row r="56" spans="1:5" ht="16" x14ac:dyDescent="0.2">
      <c r="A56" s="17"/>
      <c r="B56" s="31" t="s">
        <v>257</v>
      </c>
      <c r="C56" s="32" t="str">
        <f>'Animal Benchmarks'!D26</f>
        <v>NA</v>
      </c>
      <c r="D56" s="36"/>
      <c r="E56" s="36">
        <f>'Audit Tool'!H84</f>
        <v>0</v>
      </c>
    </row>
    <row r="57" spans="1:5" ht="45.75" customHeight="1" x14ac:dyDescent="0.2">
      <c r="A57" s="17">
        <v>20</v>
      </c>
      <c r="B57" s="19" t="s">
        <v>137</v>
      </c>
      <c r="C57" s="70" t="str">
        <f>IF(OR(C56="NA",C56=1),"NA",5)</f>
        <v>NA</v>
      </c>
      <c r="D57" s="17" t="str">
        <f>IF(OR(C56="NA",C56=1),"NA",'Audit Tool'!G85)</f>
        <v>NA</v>
      </c>
      <c r="E57" s="36">
        <f>'Audit Tool'!H85</f>
        <v>0</v>
      </c>
    </row>
    <row r="58" spans="1:5" ht="30.75" customHeight="1" x14ac:dyDescent="0.2">
      <c r="A58" s="17">
        <v>21</v>
      </c>
      <c r="B58" s="19" t="s">
        <v>258</v>
      </c>
      <c r="C58" s="17">
        <v>10</v>
      </c>
      <c r="D58" s="17">
        <f>'Audit Tool'!G86</f>
        <v>0</v>
      </c>
      <c r="E58" s="36">
        <f>'Audit Tool'!H86</f>
        <v>0</v>
      </c>
    </row>
    <row r="59" spans="1:5" ht="15.75" customHeight="1" x14ac:dyDescent="0.2">
      <c r="A59" s="17"/>
      <c r="B59" s="31" t="s">
        <v>139</v>
      </c>
      <c r="C59" s="32" t="str">
        <f>'Animal Benchmarks'!D28</f>
        <v>NA</v>
      </c>
      <c r="D59" s="36"/>
      <c r="E59" s="36">
        <f>'Audit Tool'!H87</f>
        <v>0</v>
      </c>
    </row>
    <row r="60" spans="1:5" ht="16" x14ac:dyDescent="0.2">
      <c r="A60" s="17"/>
      <c r="B60" s="31" t="s">
        <v>140</v>
      </c>
      <c r="C60" s="32" t="str">
        <f>'Animal Benchmarks'!D29</f>
        <v>NA</v>
      </c>
      <c r="D60" s="36"/>
      <c r="E60" s="36">
        <f>'Audit Tool'!H88</f>
        <v>0</v>
      </c>
    </row>
    <row r="61" spans="1:5" ht="16" x14ac:dyDescent="0.2">
      <c r="A61" s="17"/>
      <c r="B61" s="31" t="s">
        <v>259</v>
      </c>
      <c r="C61" s="32" t="str">
        <f>'Animal Benchmarks'!D30</f>
        <v>NA</v>
      </c>
      <c r="D61" s="36"/>
      <c r="E61" s="36">
        <f>'Audit Tool'!H89</f>
        <v>0</v>
      </c>
    </row>
    <row r="62" spans="1:5" ht="47.25" customHeight="1" x14ac:dyDescent="0.2">
      <c r="A62" s="17">
        <v>22</v>
      </c>
      <c r="B62" s="19" t="s">
        <v>260</v>
      </c>
      <c r="C62" s="70" t="str">
        <f>IF(OR(C61="NA",C61=1),"NA",5)</f>
        <v>NA</v>
      </c>
      <c r="D62" s="17" t="str">
        <f>IF(OR(C61="NA",C61=1),"NA",'Audit Tool'!G90)</f>
        <v>NA</v>
      </c>
      <c r="E62" s="36">
        <f>'Audit Tool'!H90</f>
        <v>0</v>
      </c>
    </row>
    <row r="63" spans="1:5" ht="51" customHeight="1" x14ac:dyDescent="0.2">
      <c r="A63" s="17">
        <v>23</v>
      </c>
      <c r="B63" s="19" t="s">
        <v>143</v>
      </c>
      <c r="C63" s="70" t="str">
        <f>IF('Animal Benchmarks'!C2&lt;1,"NA",10)</f>
        <v>NA</v>
      </c>
      <c r="D63" s="17" t="str">
        <f>IF('Animal Benchmarks'!C2&lt;1,"NA",'Audit Tool'!G91)</f>
        <v>NA</v>
      </c>
      <c r="E63" s="36">
        <f>'Audit Tool'!H91</f>
        <v>0</v>
      </c>
    </row>
    <row r="64" spans="1:5" ht="16" x14ac:dyDescent="0.2">
      <c r="A64" s="17"/>
      <c r="B64" s="31" t="s">
        <v>145</v>
      </c>
      <c r="C64" s="32" t="str">
        <f>'Animal Benchmarks'!D32</f>
        <v>NA</v>
      </c>
      <c r="D64" s="36"/>
      <c r="E64" s="36">
        <f>'Audit Tool'!H92</f>
        <v>0</v>
      </c>
    </row>
    <row r="65" spans="1:5" ht="57" customHeight="1" x14ac:dyDescent="0.2">
      <c r="A65" s="17">
        <v>24</v>
      </c>
      <c r="B65" s="19" t="s">
        <v>146</v>
      </c>
      <c r="C65" s="70" t="str">
        <f>IF(OR(C63="NA",C64="NA",C64=1),"NA",5)</f>
        <v>NA</v>
      </c>
      <c r="D65" s="17" t="str">
        <f>IF(OR(C63="NA",C64="NA",C64=1),"NA",'Audit Tool'!G93)</f>
        <v>NA</v>
      </c>
      <c r="E65" s="36">
        <f>'Audit Tool'!H93</f>
        <v>0</v>
      </c>
    </row>
    <row r="66" spans="1:5" ht="30.75" customHeight="1" x14ac:dyDescent="0.2">
      <c r="A66" s="17">
        <v>25</v>
      </c>
      <c r="B66" s="19" t="s">
        <v>147</v>
      </c>
      <c r="C66" s="17">
        <v>10</v>
      </c>
      <c r="D66" s="17">
        <f>'Audit Tool'!G94</f>
        <v>0</v>
      </c>
      <c r="E66" s="36">
        <f>'Audit Tool'!H94</f>
        <v>0</v>
      </c>
    </row>
    <row r="67" spans="1:5" ht="16" x14ac:dyDescent="0.2">
      <c r="A67" s="17"/>
      <c r="B67" s="31" t="s">
        <v>148</v>
      </c>
      <c r="C67" s="32" t="str">
        <f>'Animal Benchmarks'!D34</f>
        <v>NA</v>
      </c>
      <c r="D67" s="36"/>
      <c r="E67" s="36">
        <f>'Audit Tool'!H95</f>
        <v>0</v>
      </c>
    </row>
    <row r="68" spans="1:5" ht="16" x14ac:dyDescent="0.2">
      <c r="A68" s="17"/>
      <c r="B68" s="31" t="s">
        <v>149</v>
      </c>
      <c r="C68" s="32" t="str">
        <f>'Animal Benchmarks'!D35</f>
        <v>NA</v>
      </c>
      <c r="D68" s="36"/>
      <c r="E68" s="36">
        <f>'Audit Tool'!H96</f>
        <v>0</v>
      </c>
    </row>
    <row r="69" spans="1:5" ht="16" x14ac:dyDescent="0.2">
      <c r="A69" s="17"/>
      <c r="B69" s="31" t="s">
        <v>261</v>
      </c>
      <c r="C69" s="32" t="str">
        <f>'Animal Benchmarks'!D36</f>
        <v>NA</v>
      </c>
      <c r="D69" s="36"/>
      <c r="E69" s="36">
        <f>'Audit Tool'!H97</f>
        <v>0</v>
      </c>
    </row>
    <row r="70" spans="1:5" ht="42.75" customHeight="1" x14ac:dyDescent="0.2">
      <c r="A70" s="17">
        <v>26</v>
      </c>
      <c r="B70" s="19" t="s">
        <v>151</v>
      </c>
      <c r="C70" s="70" t="str">
        <f>IF(OR(C69="NA",C69=1),"NA",5)</f>
        <v>NA</v>
      </c>
      <c r="D70" s="17" t="str">
        <f>IF(OR(C69="NA",C69=1),"NA",'Audit Tool'!G98)</f>
        <v>NA</v>
      </c>
      <c r="E70" s="36">
        <f>'Audit Tool'!H98</f>
        <v>0</v>
      </c>
    </row>
    <row r="71" spans="1:5" ht="30.75" customHeight="1" x14ac:dyDescent="0.2">
      <c r="A71" s="17">
        <v>27</v>
      </c>
      <c r="B71" s="19" t="s">
        <v>152</v>
      </c>
      <c r="C71" s="70" t="str">
        <f>IF('Animal Benchmarks'!C3&lt;1,"NA",10)</f>
        <v>NA</v>
      </c>
      <c r="D71" s="17" t="str">
        <f>IF('Animal Benchmarks'!C3&lt;1,"NA",'Audit Tool'!G99)</f>
        <v>NA</v>
      </c>
      <c r="E71" s="36">
        <f>'Audit Tool'!H99</f>
        <v>0</v>
      </c>
    </row>
    <row r="72" spans="1:5" ht="16" x14ac:dyDescent="0.2">
      <c r="A72" s="17"/>
      <c r="B72" s="31" t="s">
        <v>153</v>
      </c>
      <c r="C72" s="32" t="str">
        <f>'Animal Benchmarks'!D38</f>
        <v>NA</v>
      </c>
      <c r="D72" s="36"/>
      <c r="E72" s="36">
        <f>'Audit Tool'!H100</f>
        <v>0</v>
      </c>
    </row>
    <row r="73" spans="1:5" ht="42.75" customHeight="1" x14ac:dyDescent="0.2">
      <c r="A73" s="17">
        <v>28</v>
      </c>
      <c r="B73" s="19" t="s">
        <v>154</v>
      </c>
      <c r="C73" s="70" t="str">
        <f>IF(OR(C71="NA",C72="NA",C72=1),"NA",5)</f>
        <v>NA</v>
      </c>
      <c r="D73" s="17" t="str">
        <f>IF(OR(C71="NA",C72="NA",C72=1),"NA",'Audit Tool'!G101)</f>
        <v>NA</v>
      </c>
      <c r="E73" s="36">
        <f>'Audit Tool'!H101</f>
        <v>0</v>
      </c>
    </row>
    <row r="74" spans="1:5" ht="45" customHeight="1" x14ac:dyDescent="0.2">
      <c r="A74" s="17">
        <v>29</v>
      </c>
      <c r="B74" s="19" t="s">
        <v>155</v>
      </c>
      <c r="C74" s="17">
        <v>10</v>
      </c>
      <c r="D74" s="17">
        <f>'Audit Tool'!G102</f>
        <v>0</v>
      </c>
      <c r="E74" s="36">
        <f>'Audit Tool'!H102</f>
        <v>0</v>
      </c>
    </row>
    <row r="75" spans="1:5" ht="15.75" customHeight="1" x14ac:dyDescent="0.2">
      <c r="A75" s="17"/>
      <c r="B75" s="31" t="s">
        <v>156</v>
      </c>
      <c r="C75" s="32" t="str">
        <f>'Animal Benchmarks'!D40</f>
        <v>NA</v>
      </c>
      <c r="D75" s="36"/>
      <c r="E75" s="36">
        <f>'Audit Tool'!H103</f>
        <v>0</v>
      </c>
    </row>
    <row r="76" spans="1:5" ht="16" x14ac:dyDescent="0.2">
      <c r="A76" s="17"/>
      <c r="B76" s="31" t="s">
        <v>157</v>
      </c>
      <c r="C76" s="32" t="str">
        <f>'Animal Benchmarks'!D41</f>
        <v>NA</v>
      </c>
      <c r="D76" s="36"/>
      <c r="E76" s="36">
        <f>'Audit Tool'!H104</f>
        <v>0</v>
      </c>
    </row>
    <row r="77" spans="1:5" ht="16" x14ac:dyDescent="0.2">
      <c r="A77" s="17"/>
      <c r="B77" s="31" t="s">
        <v>262</v>
      </c>
      <c r="C77" s="32" t="str">
        <f>'Animal Benchmarks'!D42</f>
        <v>NA</v>
      </c>
      <c r="D77" s="36"/>
      <c r="E77" s="36">
        <f>'Audit Tool'!H105</f>
        <v>0</v>
      </c>
    </row>
    <row r="78" spans="1:5" ht="45.75" customHeight="1" x14ac:dyDescent="0.2">
      <c r="A78" s="17">
        <v>30</v>
      </c>
      <c r="B78" s="19" t="s">
        <v>159</v>
      </c>
      <c r="C78" s="70" t="str">
        <f>IF(OR(C77="NA",C77=1),"NA",5)</f>
        <v>NA</v>
      </c>
      <c r="D78" s="17" t="str">
        <f>IF(OR(C77="NA",C77=1),"NA",'Audit Tool'!G106)</f>
        <v>NA</v>
      </c>
      <c r="E78" s="36">
        <f>'Audit Tool'!H106</f>
        <v>0</v>
      </c>
    </row>
    <row r="79" spans="1:5" ht="28.5" customHeight="1" x14ac:dyDescent="0.2">
      <c r="A79" s="17">
        <v>31</v>
      </c>
      <c r="B79" s="19" t="s">
        <v>160</v>
      </c>
      <c r="C79" s="70" t="str">
        <f>IF('Animal Benchmarks'!C2&lt;1, "NA",IF('Audit Tool'!G107="NA","NA",10))</f>
        <v>NA</v>
      </c>
      <c r="D79" s="17" t="str">
        <f>IF('Animal Benchmarks'!C2&lt;1,"NA",IF('Audit Tool'!G107="NA","NA",'Audit Tool'!G107))</f>
        <v>NA</v>
      </c>
      <c r="E79" s="36">
        <f>'Audit Tool'!H107</f>
        <v>0</v>
      </c>
    </row>
    <row r="80" spans="1:5" ht="16" x14ac:dyDescent="0.2">
      <c r="A80" s="17"/>
      <c r="B80" s="31" t="s">
        <v>161</v>
      </c>
      <c r="C80" s="32" t="str">
        <f>'Animal Benchmarks'!D44</f>
        <v>NA</v>
      </c>
      <c r="D80" s="36"/>
      <c r="E80" s="36">
        <f>'Audit Tool'!H108</f>
        <v>0</v>
      </c>
    </row>
    <row r="81" spans="1:7" ht="60.75" customHeight="1" x14ac:dyDescent="0.2">
      <c r="A81" s="17">
        <v>32</v>
      </c>
      <c r="B81" s="19" t="s">
        <v>162</v>
      </c>
      <c r="C81" s="70" t="str">
        <f>IF(OR(C79="NA",C80="NA",C80=1),"NA",5)</f>
        <v>NA</v>
      </c>
      <c r="D81" s="17" t="str">
        <f>IF(OR(C79="NA",C80="NA",C80=1),"NA",'Audit Tool'!G109)</f>
        <v>NA</v>
      </c>
      <c r="E81" s="36">
        <f>'Audit Tool'!H109</f>
        <v>0</v>
      </c>
    </row>
    <row r="82" spans="1:7" ht="71.25" customHeight="1" x14ac:dyDescent="0.2">
      <c r="A82" s="17">
        <v>33</v>
      </c>
      <c r="B82" s="19" t="s">
        <v>106</v>
      </c>
      <c r="C82" s="17">
        <v>10</v>
      </c>
      <c r="D82" s="17">
        <f>'Audit Tool'!G56</f>
        <v>0</v>
      </c>
      <c r="E82" s="36">
        <f>'Audit Tool'!H56</f>
        <v>0</v>
      </c>
    </row>
    <row r="83" spans="1:7" ht="85.5" customHeight="1" x14ac:dyDescent="0.2">
      <c r="A83" s="17">
        <v>34</v>
      </c>
      <c r="B83" s="19" t="s">
        <v>263</v>
      </c>
      <c r="C83" s="17">
        <f>IF('Audit Tool'!G57="NA","NA",5)</f>
        <v>5</v>
      </c>
      <c r="D83" s="17">
        <f>'Audit Tool'!G57</f>
        <v>0</v>
      </c>
      <c r="E83" s="36">
        <f>'Audit Tool'!H57</f>
        <v>0</v>
      </c>
      <c r="F83" s="29"/>
    </row>
    <row r="84" spans="1:7" ht="33" customHeight="1" x14ac:dyDescent="0.2">
      <c r="A84" s="17">
        <v>35</v>
      </c>
      <c r="B84" s="19" t="s">
        <v>108</v>
      </c>
      <c r="C84" s="17">
        <v>10</v>
      </c>
      <c r="D84" s="17">
        <f>'Audit Tool'!G58</f>
        <v>0</v>
      </c>
      <c r="E84" s="36">
        <f>'Audit Tool'!H58</f>
        <v>0</v>
      </c>
    </row>
    <row r="85" spans="1:7" ht="42.75" customHeight="1" x14ac:dyDescent="0.2">
      <c r="A85" s="17">
        <v>36</v>
      </c>
      <c r="B85" s="19" t="s">
        <v>264</v>
      </c>
      <c r="C85" s="17">
        <f>IF('Audit Tool'!G52="N.O.","N.O.",10)</f>
        <v>10</v>
      </c>
      <c r="D85" s="17">
        <f>'Audit Tool'!G52</f>
        <v>0</v>
      </c>
      <c r="E85" s="36">
        <f>'Audit Tool'!H52</f>
        <v>0</v>
      </c>
    </row>
    <row r="86" spans="1:7" ht="30.75" customHeight="1" x14ac:dyDescent="0.2">
      <c r="A86" s="17">
        <v>37</v>
      </c>
      <c r="B86" s="19" t="s">
        <v>109</v>
      </c>
      <c r="C86" s="17">
        <v>10</v>
      </c>
      <c r="D86" s="17">
        <f>'Audit Tool'!G59</f>
        <v>0</v>
      </c>
      <c r="E86" s="36">
        <f>'Audit Tool'!H59</f>
        <v>0</v>
      </c>
    </row>
    <row r="87" spans="1:7" ht="44.25" customHeight="1" x14ac:dyDescent="0.2">
      <c r="A87" s="17">
        <v>38</v>
      </c>
      <c r="B87" s="19" t="s">
        <v>110</v>
      </c>
      <c r="C87" s="70">
        <f>IF('Audit Tool'!G60="NA", "NA", 5)</f>
        <v>5</v>
      </c>
      <c r="D87" s="17">
        <f>'Audit Tool'!G60</f>
        <v>0</v>
      </c>
      <c r="E87" s="36">
        <f>'Audit Tool'!H60</f>
        <v>0</v>
      </c>
    </row>
    <row r="88" spans="1:7" s="68" customFormat="1" ht="16.5" customHeight="1" x14ac:dyDescent="0.25">
      <c r="A88" s="102" t="s">
        <v>265</v>
      </c>
      <c r="B88" s="102"/>
      <c r="C88" s="102"/>
      <c r="D88" s="102"/>
      <c r="E88" s="102"/>
      <c r="G88" s="77"/>
    </row>
    <row r="89" spans="1:7" ht="16" x14ac:dyDescent="0.2">
      <c r="A89" s="15" t="s">
        <v>195</v>
      </c>
      <c r="B89" s="15" t="s">
        <v>28</v>
      </c>
      <c r="C89" s="16" t="s">
        <v>29</v>
      </c>
      <c r="D89" s="16" t="s">
        <v>30</v>
      </c>
      <c r="E89" s="15" t="s">
        <v>247</v>
      </c>
    </row>
    <row r="90" spans="1:7" ht="45.75" customHeight="1" x14ac:dyDescent="0.2">
      <c r="A90" s="17">
        <v>39</v>
      </c>
      <c r="B90" s="19" t="s">
        <v>67</v>
      </c>
      <c r="C90" s="17">
        <v>5</v>
      </c>
      <c r="D90" s="17">
        <f>'Audit Tool'!G29</f>
        <v>0</v>
      </c>
      <c r="E90" s="36">
        <f>'Audit Tool'!H29</f>
        <v>0</v>
      </c>
    </row>
    <row r="91" spans="1:7" ht="28.5" customHeight="1" x14ac:dyDescent="0.2">
      <c r="A91" s="17">
        <v>40</v>
      </c>
      <c r="B91" s="19" t="s">
        <v>48</v>
      </c>
      <c r="C91" s="17">
        <v>5</v>
      </c>
      <c r="D91" s="17">
        <f>'Audit Tool'!G13</f>
        <v>0</v>
      </c>
      <c r="E91" s="36">
        <f>'Audit Tool'!H13</f>
        <v>0</v>
      </c>
    </row>
    <row r="92" spans="1:7" ht="28.5" customHeight="1" x14ac:dyDescent="0.2">
      <c r="A92" s="17">
        <v>41</v>
      </c>
      <c r="B92" s="19" t="s">
        <v>69</v>
      </c>
      <c r="C92" s="17">
        <v>5</v>
      </c>
      <c r="D92" s="17">
        <f>'Audit Tool'!G31</f>
        <v>0</v>
      </c>
      <c r="E92" s="36">
        <f>'Audit Tool'!H31</f>
        <v>0</v>
      </c>
    </row>
    <row r="93" spans="1:7" ht="42.75" customHeight="1" x14ac:dyDescent="0.2">
      <c r="A93" s="17">
        <v>42</v>
      </c>
      <c r="B93" s="19" t="s">
        <v>71</v>
      </c>
      <c r="C93" s="17">
        <f>IF('Audit Tool'!G32="N.O.","N.O.",5)</f>
        <v>5</v>
      </c>
      <c r="D93" s="17">
        <f>'Audit Tool'!G32</f>
        <v>0</v>
      </c>
      <c r="E93" s="36">
        <f>'Audit Tool'!H32</f>
        <v>0</v>
      </c>
    </row>
    <row r="94" spans="1:7" ht="28.5" customHeight="1" x14ac:dyDescent="0.2">
      <c r="A94" s="17">
        <v>43</v>
      </c>
      <c r="B94" s="19" t="s">
        <v>49</v>
      </c>
      <c r="C94" s="17">
        <v>5</v>
      </c>
      <c r="D94" s="17">
        <f>'Audit Tool'!G14</f>
        <v>0</v>
      </c>
      <c r="E94" s="36">
        <f>'Audit Tool'!H14</f>
        <v>0</v>
      </c>
    </row>
    <row r="95" spans="1:7" ht="28.5" customHeight="1" x14ac:dyDescent="0.2">
      <c r="A95" s="17">
        <v>44</v>
      </c>
      <c r="B95" s="19" t="s">
        <v>73</v>
      </c>
      <c r="C95" s="17">
        <v>5</v>
      </c>
      <c r="D95" s="17">
        <f>'Audit Tool'!G33</f>
        <v>0</v>
      </c>
      <c r="E95" s="36">
        <f>'Audit Tool'!H33</f>
        <v>0</v>
      </c>
    </row>
    <row r="96" spans="1:7" ht="28.5" customHeight="1" x14ac:dyDescent="0.2">
      <c r="A96" s="17">
        <v>45</v>
      </c>
      <c r="B96" s="19" t="s">
        <v>74</v>
      </c>
      <c r="C96" s="17">
        <v>5</v>
      </c>
      <c r="D96" s="17">
        <f>'Audit Tool'!G34</f>
        <v>0</v>
      </c>
      <c r="E96" s="36">
        <f>'Audit Tool'!H34</f>
        <v>0</v>
      </c>
    </row>
    <row r="97" spans="1:5" ht="60" customHeight="1" x14ac:dyDescent="0.2">
      <c r="A97" s="17">
        <v>46</v>
      </c>
      <c r="B97" s="19" t="s">
        <v>266</v>
      </c>
      <c r="C97" s="70">
        <f>IF('Audit Tool'!G35="NA", "NA", 5)</f>
        <v>5</v>
      </c>
      <c r="D97" s="17">
        <f>'Audit Tool'!G35</f>
        <v>0</v>
      </c>
      <c r="E97" s="36">
        <f>'Audit Tool'!H35</f>
        <v>0</v>
      </c>
    </row>
    <row r="98" spans="1:5" ht="60" customHeight="1" x14ac:dyDescent="0.2">
      <c r="A98" s="17">
        <v>47</v>
      </c>
      <c r="B98" s="19" t="s">
        <v>76</v>
      </c>
      <c r="C98" s="70">
        <f>IF('Audit Tool'!G36="NA", "NA", 5)</f>
        <v>5</v>
      </c>
      <c r="D98" s="17">
        <f>'Audit Tool'!G36</f>
        <v>0</v>
      </c>
      <c r="E98" s="36">
        <f>'Audit Tool'!H36</f>
        <v>0</v>
      </c>
    </row>
    <row r="99" spans="1:5" s="68" customFormat="1" ht="19.5" customHeight="1" x14ac:dyDescent="0.25">
      <c r="A99" s="101" t="s">
        <v>267</v>
      </c>
      <c r="B99" s="101"/>
      <c r="C99" s="101"/>
      <c r="D99" s="101"/>
      <c r="E99" s="101"/>
    </row>
    <row r="100" spans="1:5" ht="16" x14ac:dyDescent="0.2">
      <c r="A100" s="15" t="s">
        <v>195</v>
      </c>
      <c r="B100" s="15" t="s">
        <v>28</v>
      </c>
      <c r="C100" s="16" t="s">
        <v>29</v>
      </c>
      <c r="D100" s="16" t="s">
        <v>30</v>
      </c>
      <c r="E100" s="15" t="s">
        <v>247</v>
      </c>
    </row>
    <row r="101" spans="1:5" ht="57" customHeight="1" x14ac:dyDescent="0.2">
      <c r="A101" s="17">
        <v>48</v>
      </c>
      <c r="B101" s="19" t="s">
        <v>111</v>
      </c>
      <c r="C101" s="17">
        <v>5</v>
      </c>
      <c r="D101" s="17">
        <f>'Audit Tool'!G61</f>
        <v>0</v>
      </c>
      <c r="E101" s="36">
        <f>'Audit Tool'!H61</f>
        <v>0</v>
      </c>
    </row>
    <row r="102" spans="1:5" ht="42.75" customHeight="1" x14ac:dyDescent="0.2">
      <c r="A102" s="17">
        <v>49</v>
      </c>
      <c r="B102" s="19" t="s">
        <v>79</v>
      </c>
      <c r="C102" s="17">
        <f>IF('Audit Tool'!G37="NA", "NA", 5)</f>
        <v>5</v>
      </c>
      <c r="D102" s="17">
        <f>'Audit Tool'!G37</f>
        <v>0</v>
      </c>
      <c r="E102" s="36">
        <f>'Audit Tool'!H37</f>
        <v>0</v>
      </c>
    </row>
    <row r="103" spans="1:5" ht="16" x14ac:dyDescent="0.2">
      <c r="A103" s="17">
        <v>50</v>
      </c>
      <c r="B103" s="19" t="s">
        <v>80</v>
      </c>
      <c r="C103" s="17">
        <v>5</v>
      </c>
      <c r="D103" s="17">
        <f>'Audit Tool'!G38</f>
        <v>0</v>
      </c>
      <c r="E103" s="36">
        <f>'Audit Tool'!H38</f>
        <v>0</v>
      </c>
    </row>
    <row r="104" spans="1:5" ht="42.75" customHeight="1" x14ac:dyDescent="0.2">
      <c r="A104" s="17">
        <v>51</v>
      </c>
      <c r="B104" s="19" t="s">
        <v>164</v>
      </c>
      <c r="C104" s="17">
        <v>5</v>
      </c>
      <c r="D104" s="17">
        <f>'Audit Tool'!G110</f>
        <v>0</v>
      </c>
      <c r="E104" s="36">
        <f>'Audit Tool'!H110</f>
        <v>0</v>
      </c>
    </row>
    <row r="105" spans="1:5" ht="42.75" customHeight="1" x14ac:dyDescent="0.2">
      <c r="A105" s="17">
        <v>52</v>
      </c>
      <c r="B105" s="19" t="s">
        <v>165</v>
      </c>
      <c r="C105" s="17">
        <v>5</v>
      </c>
      <c r="D105" s="17">
        <f>'Audit Tool'!G111</f>
        <v>0</v>
      </c>
      <c r="E105" s="36">
        <f>'Audit Tool'!H111</f>
        <v>0</v>
      </c>
    </row>
    <row r="106" spans="1:5" ht="42.75" customHeight="1" x14ac:dyDescent="0.2">
      <c r="A106" s="17">
        <v>53</v>
      </c>
      <c r="B106" s="19" t="s">
        <v>166</v>
      </c>
      <c r="C106" s="17">
        <f>IF('Audit Tool'!G112="NA","NA",5)</f>
        <v>5</v>
      </c>
      <c r="D106" s="17">
        <f>'Audit Tool'!G112</f>
        <v>0</v>
      </c>
      <c r="E106" s="36">
        <f>'Audit Tool'!H112</f>
        <v>0</v>
      </c>
    </row>
    <row r="107" spans="1:5" ht="28.5" customHeight="1" x14ac:dyDescent="0.2">
      <c r="A107" s="17">
        <v>54</v>
      </c>
      <c r="B107" s="19" t="s">
        <v>167</v>
      </c>
      <c r="C107" s="17">
        <v>5</v>
      </c>
      <c r="D107" s="17">
        <f>'Audit Tool'!G113</f>
        <v>0</v>
      </c>
      <c r="E107" s="36">
        <f>'Audit Tool'!H113</f>
        <v>0</v>
      </c>
    </row>
    <row r="108" spans="1:5" ht="42.75" customHeight="1" x14ac:dyDescent="0.2">
      <c r="A108" s="17">
        <v>55</v>
      </c>
      <c r="B108" s="19" t="s">
        <v>168</v>
      </c>
      <c r="C108" s="17">
        <v>5</v>
      </c>
      <c r="D108" s="17">
        <f>'Audit Tool'!G114</f>
        <v>0</v>
      </c>
      <c r="E108" s="36">
        <f>'Audit Tool'!H114</f>
        <v>0</v>
      </c>
    </row>
    <row r="109" spans="1:5" ht="42.75" customHeight="1" x14ac:dyDescent="0.2">
      <c r="A109" s="17">
        <v>56</v>
      </c>
      <c r="B109" s="19" t="s">
        <v>169</v>
      </c>
      <c r="C109" s="17">
        <v>5</v>
      </c>
      <c r="D109" s="17">
        <f>'Audit Tool'!G115</f>
        <v>0</v>
      </c>
      <c r="E109" s="36">
        <f>'Audit Tool'!H115</f>
        <v>0</v>
      </c>
    </row>
    <row r="110" spans="1:5" ht="15.75" customHeight="1" x14ac:dyDescent="0.2">
      <c r="A110" s="17">
        <v>57</v>
      </c>
      <c r="B110" s="19" t="s">
        <v>171</v>
      </c>
      <c r="C110" s="17">
        <v>5</v>
      </c>
      <c r="D110" s="17">
        <f>'Audit Tool'!G116</f>
        <v>0</v>
      </c>
      <c r="E110" s="36">
        <f>'Audit Tool'!H116</f>
        <v>0</v>
      </c>
    </row>
    <row r="111" spans="1:5" s="68" customFormat="1" ht="18" customHeight="1" x14ac:dyDescent="0.25">
      <c r="A111" s="101" t="s">
        <v>268</v>
      </c>
      <c r="B111" s="101"/>
      <c r="C111" s="101"/>
      <c r="D111" s="101"/>
      <c r="E111" s="101"/>
    </row>
    <row r="112" spans="1:5" ht="16" x14ac:dyDescent="0.2">
      <c r="A112" s="15" t="s">
        <v>195</v>
      </c>
      <c r="B112" s="15" t="s">
        <v>28</v>
      </c>
      <c r="C112" s="16" t="s">
        <v>29</v>
      </c>
      <c r="D112" s="16" t="s">
        <v>30</v>
      </c>
      <c r="E112" s="15" t="s">
        <v>247</v>
      </c>
    </row>
    <row r="113" spans="1:5" ht="42.75" customHeight="1" x14ac:dyDescent="0.2">
      <c r="A113" s="17">
        <v>58</v>
      </c>
      <c r="B113" s="19" t="s">
        <v>50</v>
      </c>
      <c r="C113" s="17">
        <f>IF('Audit Tool'!G15="NA", "NA", 2)</f>
        <v>2</v>
      </c>
      <c r="D113" s="17">
        <f>'Audit Tool'!G15</f>
        <v>0</v>
      </c>
      <c r="E113" s="36">
        <f>'Audit Tool'!H15</f>
        <v>0</v>
      </c>
    </row>
    <row r="114" spans="1:5" ht="42.75" customHeight="1" x14ac:dyDescent="0.2">
      <c r="A114" s="17">
        <v>59</v>
      </c>
      <c r="B114" s="19" t="s">
        <v>82</v>
      </c>
      <c r="C114" s="17">
        <v>2</v>
      </c>
      <c r="D114" s="17">
        <f>'Audit Tool'!G40</f>
        <v>0</v>
      </c>
      <c r="E114" s="36">
        <f>'Audit Tool'!H40</f>
        <v>0</v>
      </c>
    </row>
    <row r="115" spans="1:5" ht="28.5" customHeight="1" x14ac:dyDescent="0.2">
      <c r="A115" s="17">
        <v>60</v>
      </c>
      <c r="B115" s="19" t="s">
        <v>81</v>
      </c>
      <c r="C115" s="17">
        <v>2</v>
      </c>
      <c r="D115" s="17">
        <f>'Audit Tool'!G39</f>
        <v>0</v>
      </c>
      <c r="E115" s="36">
        <f>'Audit Tool'!H39</f>
        <v>0</v>
      </c>
    </row>
    <row r="116" spans="1:5" ht="28.5" customHeight="1" x14ac:dyDescent="0.2">
      <c r="A116" s="17">
        <v>61</v>
      </c>
      <c r="B116" s="19" t="s">
        <v>51</v>
      </c>
      <c r="C116" s="17">
        <v>2</v>
      </c>
      <c r="D116" s="17">
        <f>'Audit Tool'!G16</f>
        <v>0</v>
      </c>
      <c r="E116" s="36">
        <f>'Audit Tool'!H16</f>
        <v>0</v>
      </c>
    </row>
    <row r="117" spans="1:5" ht="28.5" customHeight="1" x14ac:dyDescent="0.2">
      <c r="A117" s="17">
        <v>62</v>
      </c>
      <c r="B117" s="19" t="s">
        <v>52</v>
      </c>
      <c r="C117" s="17">
        <v>2</v>
      </c>
      <c r="D117" s="17">
        <f>'Audit Tool'!G17</f>
        <v>0</v>
      </c>
      <c r="E117" s="36">
        <f>'Audit Tool'!H17</f>
        <v>0</v>
      </c>
    </row>
    <row r="118" spans="1:5" ht="28.5" customHeight="1" x14ac:dyDescent="0.2">
      <c r="A118" s="17">
        <v>63</v>
      </c>
      <c r="B118" s="19" t="s">
        <v>53</v>
      </c>
      <c r="C118" s="17">
        <v>2</v>
      </c>
      <c r="D118" s="17">
        <f>'Audit Tool'!G18</f>
        <v>0</v>
      </c>
      <c r="E118" s="36">
        <f>'Audit Tool'!H18</f>
        <v>0</v>
      </c>
    </row>
    <row r="119" spans="1:5" ht="16" x14ac:dyDescent="0.2">
      <c r="A119" s="17">
        <v>64</v>
      </c>
      <c r="B119" s="19" t="s">
        <v>54</v>
      </c>
      <c r="C119" s="17">
        <v>2</v>
      </c>
      <c r="D119" s="17">
        <f>'Audit Tool'!G19</f>
        <v>0</v>
      </c>
      <c r="E119" s="36">
        <f>'Audit Tool'!H19</f>
        <v>0</v>
      </c>
    </row>
    <row r="120" spans="1:5" ht="50.25" customHeight="1" x14ac:dyDescent="0.2">
      <c r="A120" s="17">
        <v>65</v>
      </c>
      <c r="B120" s="19" t="s">
        <v>55</v>
      </c>
      <c r="C120" s="17">
        <v>2</v>
      </c>
      <c r="D120" s="17">
        <f>'Audit Tool'!G20</f>
        <v>0</v>
      </c>
      <c r="E120" s="36">
        <f>'Audit Tool'!H20</f>
        <v>0</v>
      </c>
    </row>
    <row r="121" spans="1:5" ht="28.5" customHeight="1" x14ac:dyDescent="0.2">
      <c r="A121" s="17">
        <v>66</v>
      </c>
      <c r="B121" s="19" t="s">
        <v>56</v>
      </c>
      <c r="C121" s="17">
        <v>2</v>
      </c>
      <c r="D121" s="17">
        <f>'Audit Tool'!G21</f>
        <v>0</v>
      </c>
      <c r="E121" s="36">
        <f>'Audit Tool'!H21</f>
        <v>0</v>
      </c>
    </row>
    <row r="122" spans="1:5" ht="28.5" customHeight="1" x14ac:dyDescent="0.2">
      <c r="A122" s="17">
        <v>67</v>
      </c>
      <c r="B122" s="19" t="s">
        <v>37</v>
      </c>
      <c r="C122" s="17">
        <v>2</v>
      </c>
      <c r="D122" s="17">
        <f>'Audit Tool'!G5</f>
        <v>0</v>
      </c>
      <c r="E122" s="36">
        <f>'Audit Tool'!H5</f>
        <v>0</v>
      </c>
    </row>
    <row r="123" spans="1:5" ht="57" customHeight="1" x14ac:dyDescent="0.2">
      <c r="A123" s="17">
        <v>68</v>
      </c>
      <c r="B123" s="19" t="s">
        <v>38</v>
      </c>
      <c r="C123" s="70">
        <f>IF('Audit Tool'!G6="NA", "NA", 2)</f>
        <v>2</v>
      </c>
      <c r="D123" s="17">
        <f>'Audit Tool'!G6</f>
        <v>0</v>
      </c>
      <c r="E123" s="36">
        <f>'Audit Tool'!H6</f>
        <v>0</v>
      </c>
    </row>
    <row r="124" spans="1:5" ht="28.5" customHeight="1" x14ac:dyDescent="0.2">
      <c r="A124" s="17">
        <v>69</v>
      </c>
      <c r="B124" s="19" t="s">
        <v>40</v>
      </c>
      <c r="C124" s="17">
        <v>2</v>
      </c>
      <c r="D124" s="17">
        <f>'Audit Tool'!G7</f>
        <v>0</v>
      </c>
      <c r="E124" s="36">
        <f>'Audit Tool'!H7</f>
        <v>0</v>
      </c>
    </row>
    <row r="125" spans="1:5" ht="28.5" customHeight="1" x14ac:dyDescent="0.2">
      <c r="A125" s="17">
        <v>70</v>
      </c>
      <c r="B125" s="19" t="s">
        <v>41</v>
      </c>
      <c r="C125" s="17">
        <v>2</v>
      </c>
      <c r="D125" s="17">
        <f>'Audit Tool'!G8</f>
        <v>0</v>
      </c>
      <c r="E125" s="36">
        <f>'Audit Tool'!H8</f>
        <v>0</v>
      </c>
    </row>
    <row r="126" spans="1:5" ht="16" x14ac:dyDescent="0.2">
      <c r="A126" s="17">
        <v>71</v>
      </c>
      <c r="B126" s="19" t="s">
        <v>42</v>
      </c>
      <c r="C126" s="17">
        <v>2</v>
      </c>
      <c r="D126" s="17">
        <f>'Audit Tool'!G9</f>
        <v>0</v>
      </c>
      <c r="E126" s="36">
        <f>'Audit Tool'!H9</f>
        <v>0</v>
      </c>
    </row>
    <row r="127" spans="1:5" ht="28.5" customHeight="1" x14ac:dyDescent="0.2">
      <c r="A127" s="17">
        <v>72</v>
      </c>
      <c r="B127" s="19" t="s">
        <v>43</v>
      </c>
      <c r="C127" s="17">
        <v>2</v>
      </c>
      <c r="D127" s="17">
        <f>'Audit Tool'!G10</f>
        <v>0</v>
      </c>
      <c r="E127" s="36">
        <f>'Audit Tool'!H10</f>
        <v>0</v>
      </c>
    </row>
    <row r="128" spans="1:5" ht="28.5" customHeight="1" x14ac:dyDescent="0.2">
      <c r="A128" s="17">
        <v>73</v>
      </c>
      <c r="B128" s="19" t="s">
        <v>269</v>
      </c>
      <c r="C128" s="17">
        <v>2</v>
      </c>
      <c r="D128" s="17">
        <f>'Audit Tool'!G41</f>
        <v>0</v>
      </c>
      <c r="E128" s="36">
        <f>'Audit Tool'!H41</f>
        <v>0</v>
      </c>
    </row>
    <row r="129" spans="1:7" ht="16" x14ac:dyDescent="0.2">
      <c r="A129" s="17">
        <v>74</v>
      </c>
      <c r="B129" s="19" t="s">
        <v>57</v>
      </c>
      <c r="C129" s="17">
        <v>2</v>
      </c>
      <c r="D129" s="17">
        <f>'Audit Tool'!G22</f>
        <v>0</v>
      </c>
      <c r="E129" s="36">
        <f>'Audit Tool'!H22</f>
        <v>0</v>
      </c>
    </row>
    <row r="130" spans="1:7" s="68" customFormat="1" ht="18" customHeight="1" x14ac:dyDescent="0.25">
      <c r="A130" s="101" t="s">
        <v>270</v>
      </c>
      <c r="B130" s="101"/>
      <c r="C130" s="101"/>
      <c r="D130" s="101"/>
      <c r="E130" s="101"/>
    </row>
    <row r="131" spans="1:7" ht="15.75" customHeight="1" x14ac:dyDescent="0.2">
      <c r="A131" s="15" t="s">
        <v>195</v>
      </c>
      <c r="B131" s="15" t="s">
        <v>28</v>
      </c>
      <c r="C131" s="16" t="s">
        <v>29</v>
      </c>
      <c r="D131" s="16" t="s">
        <v>30</v>
      </c>
      <c r="E131" s="15" t="s">
        <v>247</v>
      </c>
    </row>
    <row r="132" spans="1:7" ht="30" customHeight="1" x14ac:dyDescent="0.2">
      <c r="A132" s="17">
        <v>75</v>
      </c>
      <c r="B132" s="19" t="s">
        <v>175</v>
      </c>
      <c r="C132" s="70">
        <f>IF('Audit Tool'!F118 = "no","NA",10)</f>
        <v>10</v>
      </c>
      <c r="D132" s="17">
        <f>IF('Audit Tool'!F118 = "no","NA",'Audit Tool'!G119)</f>
        <v>0</v>
      </c>
      <c r="E132" s="36">
        <f>'Audit Tool'!H119</f>
        <v>0</v>
      </c>
    </row>
    <row r="133" spans="1:7" ht="28.5" customHeight="1" x14ac:dyDescent="0.2">
      <c r="A133" s="17">
        <v>76</v>
      </c>
      <c r="B133" s="19" t="s">
        <v>176</v>
      </c>
      <c r="C133" s="70">
        <f>IF('Audit Tool'!F118 = "no","NA",10)</f>
        <v>10</v>
      </c>
      <c r="D133" s="17">
        <f>IF('Audit Tool'!F118 = "no","NA",'Audit Tool'!G120)</f>
        <v>0</v>
      </c>
      <c r="E133" s="36">
        <f>'Audit Tool'!H120</f>
        <v>0</v>
      </c>
    </row>
    <row r="134" spans="1:7" ht="28.5" customHeight="1" x14ac:dyDescent="0.2">
      <c r="A134" s="17">
        <v>77</v>
      </c>
      <c r="B134" s="19" t="s">
        <v>177</v>
      </c>
      <c r="C134" s="70">
        <f>IF('Audit Tool'!F118="no","NA",IF('Audit Tool'!G121 = "NA","NA",10))</f>
        <v>10</v>
      </c>
      <c r="D134" s="17">
        <f>IF('Audit Tool'!F118="no","NA",'Audit Tool'!G121)</f>
        <v>0</v>
      </c>
      <c r="E134" s="36">
        <f>'Audit Tool'!H121</f>
        <v>0</v>
      </c>
    </row>
    <row r="135" spans="1:7" ht="33.75" customHeight="1" x14ac:dyDescent="0.2">
      <c r="A135" s="17">
        <v>78</v>
      </c>
      <c r="B135" s="78" t="s">
        <v>178</v>
      </c>
      <c r="C135" s="79">
        <f>IF('Audit Tool'!$F$118="no","NA",IF('Audit Tool'!$G$122 = "N.O.","N.O.",10))</f>
        <v>10</v>
      </c>
      <c r="D135" s="80">
        <f>IF('Audit Tool'!F118 = "no","NA",'Audit Tool'!G122)</f>
        <v>0</v>
      </c>
      <c r="E135" s="81">
        <f>'Audit Tool'!H122</f>
        <v>0</v>
      </c>
      <c r="F135" s="82"/>
      <c r="G135" s="82"/>
    </row>
    <row r="136" spans="1:7" ht="30.75" customHeight="1" x14ac:dyDescent="0.2">
      <c r="A136" s="17">
        <v>79</v>
      </c>
      <c r="B136" s="19" t="s">
        <v>179</v>
      </c>
      <c r="C136" s="70">
        <f>IF('Audit Tool'!F118 = "no","NA",10)</f>
        <v>10</v>
      </c>
      <c r="D136" s="17">
        <f>IF('Audit Tool'!F118 = "no","NA",'Audit Tool'!G123)</f>
        <v>0</v>
      </c>
      <c r="E136" s="36">
        <f>'Audit Tool'!H123</f>
        <v>0</v>
      </c>
    </row>
    <row r="137" spans="1:7" ht="28.5" customHeight="1" x14ac:dyDescent="0.2">
      <c r="A137" s="17">
        <v>80</v>
      </c>
      <c r="B137" s="19" t="s">
        <v>180</v>
      </c>
      <c r="C137" s="70">
        <f>IF('Audit Tool'!F118 = "no","NA",10)</f>
        <v>10</v>
      </c>
      <c r="D137" s="17">
        <f>IF('Audit Tool'!F118 = "no","NA",'Audit Tool'!G124)</f>
        <v>0</v>
      </c>
      <c r="E137" s="36">
        <f>'Audit Tool'!H124</f>
        <v>0</v>
      </c>
    </row>
    <row r="138" spans="1:7" ht="28.5" customHeight="1" x14ac:dyDescent="0.2">
      <c r="A138" s="17">
        <v>81</v>
      </c>
      <c r="B138" s="19" t="s">
        <v>181</v>
      </c>
      <c r="C138" s="70">
        <f>IF('Audit Tool'!$F$118="no","NA",IF('Audit Tool'!$G$125 = "N.O.","N.O.",5))</f>
        <v>5</v>
      </c>
      <c r="D138" s="17">
        <f>IF('Audit Tool'!F118 = "no","NA",'Audit Tool'!G125)</f>
        <v>0</v>
      </c>
      <c r="E138" s="36">
        <f>'Audit Tool'!H125</f>
        <v>0</v>
      </c>
    </row>
    <row r="139" spans="1:7" ht="36.75" customHeight="1" x14ac:dyDescent="0.2">
      <c r="A139" s="17">
        <v>82</v>
      </c>
      <c r="B139" s="19" t="s">
        <v>271</v>
      </c>
      <c r="C139" s="70">
        <f>IF('Audit Tool'!F118="no","NA",IF('Audit Tool'!G126 = "N.O.","N.O.",5))</f>
        <v>5</v>
      </c>
      <c r="D139" s="17">
        <f>IF('Audit Tool'!F118 = "no","NA",'Audit Tool'!G126)</f>
        <v>0</v>
      </c>
      <c r="E139" s="36">
        <f>'Audit Tool'!H126</f>
        <v>0</v>
      </c>
    </row>
    <row r="140" spans="1:7" ht="42.75" customHeight="1" x14ac:dyDescent="0.2">
      <c r="A140" s="17">
        <v>83</v>
      </c>
      <c r="B140" s="19" t="s">
        <v>183</v>
      </c>
      <c r="C140" s="70">
        <f>IF('Audit Tool'!F118="no","NA",IF('Audit Tool'!G127 = "N.O.","N.O.",5))</f>
        <v>5</v>
      </c>
      <c r="D140" s="17">
        <f>IF('Audit Tool'!F118 = "no","NA",'Audit Tool'!G127)</f>
        <v>0</v>
      </c>
      <c r="E140" s="36">
        <f>'Audit Tool'!H127</f>
        <v>0</v>
      </c>
    </row>
    <row r="141" spans="1:7" ht="21" customHeight="1" x14ac:dyDescent="0.25">
      <c r="A141" s="100" t="s">
        <v>243</v>
      </c>
      <c r="B141" s="100"/>
      <c r="C141" s="100"/>
      <c r="D141" s="100"/>
      <c r="E141" s="100"/>
    </row>
    <row r="142" spans="1:7" ht="15.75" customHeight="1" x14ac:dyDescent="0.2">
      <c r="A142" s="15" t="s">
        <v>195</v>
      </c>
      <c r="B142" s="15" t="s">
        <v>28</v>
      </c>
      <c r="C142" s="16" t="s">
        <v>29</v>
      </c>
      <c r="D142" s="16" t="s">
        <v>30</v>
      </c>
      <c r="E142" s="15" t="s">
        <v>247</v>
      </c>
    </row>
    <row r="143" spans="1:7" ht="47.25" customHeight="1" x14ac:dyDescent="0.2">
      <c r="A143" s="17">
        <v>84</v>
      </c>
      <c r="B143" s="19" t="s">
        <v>85</v>
      </c>
      <c r="C143" s="17">
        <f>IF('Audit Tool'!G42="NA", "NA", 5)</f>
        <v>5</v>
      </c>
      <c r="D143" s="17">
        <f>'Audit Tool'!G42</f>
        <v>0</v>
      </c>
      <c r="E143" s="36">
        <f>'Audit Tool'!H42</f>
        <v>0</v>
      </c>
    </row>
    <row r="144" spans="1:7" ht="28.5" customHeight="1" x14ac:dyDescent="0.2">
      <c r="A144" s="17">
        <v>85</v>
      </c>
      <c r="B144" s="19" t="s">
        <v>86</v>
      </c>
      <c r="C144" s="17">
        <f>IF('Audit Tool'!G43="NA", "NA", 5)</f>
        <v>5</v>
      </c>
      <c r="D144" s="17">
        <f>'Audit Tool'!G43</f>
        <v>0</v>
      </c>
      <c r="E144" s="36">
        <f>'Audit Tool'!H43</f>
        <v>0</v>
      </c>
    </row>
    <row r="145" spans="1:8" ht="28.5" customHeight="1" x14ac:dyDescent="0.2">
      <c r="A145" s="17">
        <v>86</v>
      </c>
      <c r="B145" s="19" t="s">
        <v>87</v>
      </c>
      <c r="C145" s="17">
        <f>IF('Audit Tool'!G44="NA", "NA", 5)</f>
        <v>5</v>
      </c>
      <c r="D145" s="17">
        <f>'Audit Tool'!G44</f>
        <v>0</v>
      </c>
      <c r="E145" s="36">
        <f>'Audit Tool'!H44</f>
        <v>0</v>
      </c>
    </row>
    <row r="146" spans="1:8" ht="28.5" customHeight="1" x14ac:dyDescent="0.2">
      <c r="A146" s="17">
        <v>87</v>
      </c>
      <c r="B146" s="19" t="s">
        <v>88</v>
      </c>
      <c r="C146" s="17">
        <f>IF('Audit Tool'!G45="NA", "NA", 5)</f>
        <v>5</v>
      </c>
      <c r="D146" s="17">
        <f>'Audit Tool'!G45</f>
        <v>0</v>
      </c>
      <c r="E146" s="36">
        <f>'Audit Tool'!H45</f>
        <v>0</v>
      </c>
    </row>
    <row r="147" spans="1:8" ht="16" x14ac:dyDescent="0.2">
      <c r="A147" s="17">
        <v>88</v>
      </c>
      <c r="B147" s="19" t="s">
        <v>58</v>
      </c>
      <c r="C147" s="17">
        <v>2</v>
      </c>
      <c r="D147" s="17">
        <f>'Audit Tool'!G23</f>
        <v>0</v>
      </c>
      <c r="E147" s="36">
        <f>'Audit Tool'!H23</f>
        <v>0</v>
      </c>
    </row>
    <row r="148" spans="1:8" ht="28.5" customHeight="1" x14ac:dyDescent="0.2">
      <c r="A148" s="17">
        <v>89</v>
      </c>
      <c r="B148" s="19" t="s">
        <v>59</v>
      </c>
      <c r="C148" s="17">
        <v>2</v>
      </c>
      <c r="D148" s="17">
        <f>'Audit Tool'!G24</f>
        <v>0</v>
      </c>
      <c r="E148" s="36">
        <f>'Audit Tool'!H24</f>
        <v>0</v>
      </c>
    </row>
    <row r="149" spans="1:8" ht="28.5" customHeight="1" x14ac:dyDescent="0.2">
      <c r="A149" s="17">
        <v>90</v>
      </c>
      <c r="B149" s="19" t="s">
        <v>60</v>
      </c>
      <c r="C149" s="17">
        <v>2</v>
      </c>
      <c r="D149" s="17">
        <f>'Audit Tool'!G25</f>
        <v>0</v>
      </c>
      <c r="E149" s="36">
        <f>'Audit Tool'!H25</f>
        <v>0</v>
      </c>
    </row>
    <row r="150" spans="1:8" ht="28.5" customHeight="1" x14ac:dyDescent="0.2">
      <c r="A150" s="17">
        <v>91</v>
      </c>
      <c r="B150" s="19" t="s">
        <v>61</v>
      </c>
      <c r="C150" s="17">
        <f>IF('Audit Tool'!G26="NA", "NA", 2)</f>
        <v>2</v>
      </c>
      <c r="D150" s="17">
        <f>'Audit Tool'!G26</f>
        <v>0</v>
      </c>
      <c r="E150" s="36">
        <f>'Audit Tool'!H26</f>
        <v>0</v>
      </c>
    </row>
    <row r="151" spans="1:8" ht="57" customHeight="1" x14ac:dyDescent="0.2">
      <c r="A151" s="17">
        <v>92</v>
      </c>
      <c r="B151" s="19" t="s">
        <v>272</v>
      </c>
      <c r="C151" s="17">
        <f>IF('Audit Tool'!G11="NA", "NA", 2)</f>
        <v>2</v>
      </c>
      <c r="D151" s="17">
        <f>'Audit Tool'!G11</f>
        <v>0</v>
      </c>
      <c r="E151" s="36">
        <f>'Audit Tool'!H11</f>
        <v>0</v>
      </c>
    </row>
    <row r="152" spans="1:8" ht="45.75" customHeight="1" x14ac:dyDescent="0.2">
      <c r="A152" s="17">
        <v>93</v>
      </c>
      <c r="B152" s="19" t="s">
        <v>273</v>
      </c>
      <c r="C152" s="17">
        <f>IF('Audit Tool'!G30="NA", "NA", 5)</f>
        <v>5</v>
      </c>
      <c r="D152" s="17">
        <f>'Audit Tool'!G30</f>
        <v>0</v>
      </c>
      <c r="E152" s="36">
        <f>'Audit Tool'!H30</f>
        <v>0</v>
      </c>
    </row>
    <row r="153" spans="1:8" ht="57" customHeight="1" x14ac:dyDescent="0.2">
      <c r="A153" s="17">
        <v>94</v>
      </c>
      <c r="B153" s="19" t="s">
        <v>45</v>
      </c>
      <c r="C153" s="17">
        <v>2</v>
      </c>
      <c r="D153" s="17">
        <f>'Audit Tool'!G12</f>
        <v>0</v>
      </c>
      <c r="E153" s="36">
        <f>'Audit Tool'!H12</f>
        <v>0</v>
      </c>
    </row>
    <row r="154" spans="1:8" ht="30" customHeight="1" x14ac:dyDescent="0.2">
      <c r="A154" s="17">
        <v>95</v>
      </c>
      <c r="B154" s="19" t="s">
        <v>172</v>
      </c>
      <c r="C154" s="17">
        <v>5</v>
      </c>
      <c r="D154" s="17">
        <f>'Audit Tool'!G117</f>
        <v>0</v>
      </c>
      <c r="E154" s="36">
        <f>'Audit Tool'!H117</f>
        <v>0</v>
      </c>
    </row>
    <row r="155" spans="1:8" ht="16" x14ac:dyDescent="0.2">
      <c r="A155" s="17">
        <v>96</v>
      </c>
      <c r="B155" s="19" t="s">
        <v>34</v>
      </c>
      <c r="C155" s="17">
        <v>2</v>
      </c>
      <c r="D155" s="17">
        <f>'Audit Tool'!G3</f>
        <v>0</v>
      </c>
      <c r="E155" s="36">
        <f>'Audit Tool'!H3</f>
        <v>0</v>
      </c>
    </row>
    <row r="156" spans="1:8" ht="42.75" customHeight="1" x14ac:dyDescent="0.2">
      <c r="A156" s="17">
        <v>97</v>
      </c>
      <c r="B156" s="19" t="s">
        <v>35</v>
      </c>
      <c r="C156" s="17">
        <v>2</v>
      </c>
      <c r="D156" s="17">
        <f>'Audit Tool'!G4</f>
        <v>0</v>
      </c>
      <c r="E156" s="36">
        <f>'Audit Tool'!H4</f>
        <v>0</v>
      </c>
    </row>
    <row r="157" spans="1:8" ht="6" customHeight="1" x14ac:dyDescent="0.2"/>
    <row r="158" spans="1:8" ht="15.75" customHeight="1" x14ac:dyDescent="0.2">
      <c r="A158" s="83" t="s">
        <v>274</v>
      </c>
      <c r="B158" s="83"/>
      <c r="C158" s="83"/>
      <c r="D158" s="83"/>
    </row>
    <row r="159" spans="1:8" ht="14.25" customHeight="1" x14ac:dyDescent="0.2">
      <c r="A159" s="92" t="s">
        <v>275</v>
      </c>
      <c r="B159" s="92"/>
      <c r="C159" s="92"/>
      <c r="D159" s="92"/>
      <c r="E159" s="92"/>
      <c r="F159" s="8"/>
      <c r="G159" s="8"/>
      <c r="H159" s="8"/>
    </row>
    <row r="160" spans="1:8" ht="15" x14ac:dyDescent="0.2">
      <c r="A160" s="92"/>
      <c r="B160" s="92"/>
      <c r="C160" s="92"/>
      <c r="D160" s="92"/>
      <c r="E160" s="92"/>
      <c r="F160" s="8"/>
      <c r="G160" s="8"/>
      <c r="H160" s="8"/>
    </row>
    <row r="161" spans="1:8" ht="15" x14ac:dyDescent="0.2">
      <c r="A161" s="92"/>
      <c r="B161" s="92"/>
      <c r="C161" s="92"/>
      <c r="D161" s="92"/>
      <c r="E161" s="92"/>
      <c r="F161" s="8"/>
      <c r="G161" s="8"/>
      <c r="H161" s="8"/>
    </row>
    <row r="162" spans="1:8" ht="15" x14ac:dyDescent="0.2">
      <c r="A162" s="92"/>
      <c r="B162" s="92"/>
      <c r="C162" s="92"/>
      <c r="D162" s="92"/>
      <c r="E162" s="92"/>
      <c r="F162" s="8"/>
      <c r="G162" s="8"/>
      <c r="H162" s="8"/>
    </row>
    <row r="163" spans="1:8" ht="15" x14ac:dyDescent="0.2">
      <c r="A163" s="8"/>
      <c r="B163" s="8"/>
      <c r="C163" s="8"/>
      <c r="D163" s="8"/>
      <c r="E163" s="8"/>
      <c r="F163" s="8"/>
      <c r="G163" s="8"/>
      <c r="H163" s="8"/>
    </row>
    <row r="164" spans="1:8" ht="15" x14ac:dyDescent="0.2">
      <c r="A164" s="8"/>
      <c r="B164" s="8"/>
      <c r="C164" s="8"/>
      <c r="D164" s="8"/>
      <c r="E164" s="8"/>
      <c r="F164" s="8"/>
      <c r="G164" s="8"/>
      <c r="H164" s="8"/>
    </row>
    <row r="165" spans="1:8" ht="15" x14ac:dyDescent="0.2">
      <c r="A165" s="8"/>
      <c r="B165" s="8"/>
      <c r="C165" s="8"/>
      <c r="D165" s="8"/>
      <c r="E165" s="8"/>
      <c r="F165" s="8"/>
      <c r="G165" s="8"/>
      <c r="H165" s="8"/>
    </row>
    <row r="166" spans="1:8" ht="15" x14ac:dyDescent="0.2">
      <c r="A166" s="8"/>
      <c r="B166" s="8"/>
      <c r="C166" s="8"/>
      <c r="D166" s="8"/>
      <c r="E166" s="8"/>
      <c r="F166" s="8"/>
      <c r="G166" s="8"/>
      <c r="H166" s="8"/>
    </row>
    <row r="167" spans="1:8" ht="15" x14ac:dyDescent="0.2">
      <c r="A167" s="8"/>
      <c r="B167" s="8"/>
      <c r="C167" s="8"/>
      <c r="D167" s="8"/>
      <c r="E167" s="8"/>
      <c r="F167" s="8"/>
      <c r="G167" s="8"/>
      <c r="H167" s="8"/>
    </row>
    <row r="168" spans="1:8" ht="15" x14ac:dyDescent="0.2">
      <c r="A168" s="8"/>
      <c r="B168" s="8"/>
      <c r="C168" s="8"/>
      <c r="D168" s="8"/>
      <c r="E168" s="8"/>
      <c r="F168" s="8"/>
      <c r="G168" s="8"/>
      <c r="H168" s="8"/>
    </row>
    <row r="169" spans="1:8" ht="15" x14ac:dyDescent="0.2">
      <c r="A169" s="8"/>
      <c r="B169" s="8"/>
      <c r="C169" s="8"/>
      <c r="D169" s="8"/>
      <c r="E169" s="8"/>
      <c r="F169" s="8"/>
      <c r="G169" s="8"/>
      <c r="H169" s="8"/>
    </row>
    <row r="170" spans="1:8" ht="15" x14ac:dyDescent="0.2">
      <c r="A170" s="8"/>
      <c r="B170" s="8"/>
      <c r="C170" s="8"/>
      <c r="D170" s="8"/>
      <c r="E170" s="8"/>
      <c r="F170" s="8"/>
      <c r="G170" s="8"/>
      <c r="H170" s="8"/>
    </row>
    <row r="171" spans="1:8" ht="15" x14ac:dyDescent="0.2">
      <c r="A171" s="8"/>
      <c r="B171" s="8"/>
      <c r="C171" s="8"/>
      <c r="D171" s="8"/>
      <c r="E171" s="8"/>
      <c r="F171" s="8"/>
      <c r="G171" s="8"/>
      <c r="H171" s="8"/>
    </row>
    <row r="172" spans="1:8" ht="15" x14ac:dyDescent="0.2">
      <c r="A172" s="8"/>
      <c r="B172" s="8"/>
      <c r="C172" s="8"/>
      <c r="D172" s="8"/>
      <c r="E172" s="8"/>
      <c r="F172" s="8"/>
      <c r="G172" s="8"/>
      <c r="H172" s="8"/>
    </row>
    <row r="173" spans="1:8" ht="15" x14ac:dyDescent="0.2">
      <c r="A173" s="8"/>
      <c r="B173" s="8"/>
      <c r="C173" s="8"/>
      <c r="D173" s="8"/>
      <c r="E173" s="8"/>
      <c r="F173" s="8"/>
      <c r="G173" s="8"/>
      <c r="H173" s="8"/>
    </row>
    <row r="174" spans="1:8" ht="15" x14ac:dyDescent="0.2">
      <c r="A174" s="8"/>
      <c r="B174" s="8"/>
      <c r="C174" s="8"/>
      <c r="D174" s="8"/>
      <c r="E174" s="8"/>
      <c r="F174" s="8"/>
      <c r="G174" s="8"/>
      <c r="H174" s="8"/>
    </row>
    <row r="181" ht="30" customHeight="1" x14ac:dyDescent="0.2"/>
    <row r="182" ht="30" customHeight="1" x14ac:dyDescent="0.2"/>
    <row r="199" ht="30" customHeight="1" x14ac:dyDescent="0.2"/>
    <row r="200" ht="30" customHeight="1" x14ac:dyDescent="0.2"/>
  </sheetData>
  <sheetProtection algorithmName="SHA-512" hashValue="2c1MYbePnUs4woYQZeeRW2F3mknnwQ61Ky0UbeM6yNmOkNKt6Wh2qotyLUKh6zlCXO22+pYqOVfcL6GIwbytrw==" saltValue="OMPzMdhBJ7HngXeNnv6O+Q==" spinCount="100000" sheet="1" formatCells="0" formatRows="0" selectLockedCells="1"/>
  <mergeCells count="11">
    <mergeCell ref="A159:E162"/>
    <mergeCell ref="A88:E88"/>
    <mergeCell ref="A99:E99"/>
    <mergeCell ref="A111:E111"/>
    <mergeCell ref="A130:E130"/>
    <mergeCell ref="A141:E141"/>
    <mergeCell ref="A1:E1"/>
    <mergeCell ref="B16:D16"/>
    <mergeCell ref="A18:E18"/>
    <mergeCell ref="A19:E19"/>
    <mergeCell ref="A26:E26"/>
  </mergeCells>
  <conditionalFormatting sqref="D20:D25 D28:D34 D38 D42:D43 D47:D48 D52:D53 D57:D58 D62:D63 D65:D66 D70:D71 D73:D74 D78:D79 D81:D87 D90:D98 D101:D110 D113:D129">
    <cfRule type="cellIs" dxfId="12" priority="13" operator="equal">
      <formula>0</formula>
    </cfRule>
  </conditionalFormatting>
  <conditionalFormatting sqref="D21:D25 D28:D34 D38 D42:D43 D47:D48 D52:D53 D57:D58 D62:D63 D65:D66 D70:D71 D73:D74 D78:D79 D81:D87 D90:D98 D101:D110 D113:D129">
    <cfRule type="containsText" dxfId="11" priority="12" operator="containsText" text="N/A">
      <formula>NOT(ISERROR(SEARCH("N/A",D21)))</formula>
    </cfRule>
  </conditionalFormatting>
  <conditionalFormatting sqref="D27">
    <cfRule type="cellIs" dxfId="10" priority="7" operator="equal">
      <formula>0</formula>
    </cfRule>
  </conditionalFormatting>
  <conditionalFormatting sqref="D89">
    <cfRule type="cellIs" dxfId="9" priority="6" operator="equal">
      <formula>0</formula>
    </cfRule>
  </conditionalFormatting>
  <conditionalFormatting sqref="D100">
    <cfRule type="cellIs" dxfId="8" priority="5" operator="equal">
      <formula>0</formula>
    </cfRule>
  </conditionalFormatting>
  <conditionalFormatting sqref="D112">
    <cfRule type="cellIs" dxfId="7" priority="4" operator="equal">
      <formula>0</formula>
    </cfRule>
  </conditionalFormatting>
  <conditionalFormatting sqref="D131:D140">
    <cfRule type="cellIs" dxfId="6" priority="3" operator="equal">
      <formula>0</formula>
    </cfRule>
  </conditionalFormatting>
  <conditionalFormatting sqref="D132:D140">
    <cfRule type="containsText" dxfId="5" priority="8" operator="containsText" text="N/A">
      <formula>NOT(ISERROR(SEARCH("N/A",D132)))</formula>
    </cfRule>
    <cfRule type="cellIs" dxfId="4" priority="9" operator="equal">
      <formula>0</formula>
    </cfRule>
  </conditionalFormatting>
  <conditionalFormatting sqref="D142:D156">
    <cfRule type="cellIs" dxfId="3" priority="2" operator="equal">
      <formula>0</formula>
    </cfRule>
  </conditionalFormatting>
  <conditionalFormatting sqref="D143:D156">
    <cfRule type="containsText" dxfId="2" priority="10" operator="containsText" text="N/A">
      <formula>NOT(ISERROR(SEARCH("N/A",D143)))</formula>
    </cfRule>
    <cfRule type="cellIs" dxfId="1" priority="11" operator="equal">
      <formula>0</formula>
    </cfRule>
  </conditionalFormatting>
  <conditionalFormatting sqref="E16">
    <cfRule type="cellIs" dxfId="0" priority="14" operator="greaterThan">
      <formula>0</formula>
    </cfRule>
  </conditionalFormatting>
  <pageMargins left="0.7" right="0.7" top="0.75" bottom="0.75" header="0.511811023622047" footer="0.511811023622047"/>
  <pageSetup fitToHeight="0" orientation="landscape" horizontalDpi="300" verticalDpi="300"/>
  <rowBreaks count="7" manualBreakCount="7">
    <brk id="25" max="16383" man="1"/>
    <brk id="51" max="16383" man="1"/>
    <brk id="70" max="16383" man="1"/>
    <brk id="87" max="16383" man="1"/>
    <brk id="98" max="16383" man="1"/>
    <brk id="110" max="16383" man="1"/>
    <brk id="1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E4AABC7FF68445A65C66DBF7987F3F" ma:contentTypeVersion="21" ma:contentTypeDescription="Create a new document." ma:contentTypeScope="" ma:versionID="e9b5c31ce8e6a3653e90273942a33b5e">
  <xsd:schema xmlns:xsd="http://www.w3.org/2001/XMLSchema" xmlns:xs="http://www.w3.org/2001/XMLSchema" xmlns:p="http://schemas.microsoft.com/office/2006/metadata/properties" xmlns:ns1="http://schemas.microsoft.com/sharepoint/v3" xmlns:ns2="ba60e796-a7b3-49db-98a0-636e5f8c8eef" xmlns:ns3="f721ac41-7ecf-4c5b-accc-8fa701ecfabb" targetNamespace="http://schemas.microsoft.com/office/2006/metadata/properties" ma:root="true" ma:fieldsID="6d54b84f98704cfa4a1a60c33a77da88" ns1:_="" ns2:_="" ns3:_="">
    <xsd:import namespace="http://schemas.microsoft.com/sharepoint/v3"/>
    <xsd:import namespace="ba60e796-a7b3-49db-98a0-636e5f8c8eef"/>
    <xsd:import namespace="f721ac41-7ecf-4c5b-accc-8fa701ecfa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0e796-a7b3-49db-98a0-636e5f8c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ba72359-f2a7-4806-bf46-07c9799587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21ac41-7ecf-4c5b-accc-8fa701ecfab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22487ea-8855-4aa7-b543-1c38a369df4f}" ma:internalName="TaxCatchAll" ma:showField="CatchAllData" ma:web="f721ac41-7ecf-4c5b-accc-8fa701ecfa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60e796-a7b3-49db-98a0-636e5f8c8eef">
      <Terms xmlns="http://schemas.microsoft.com/office/infopath/2007/PartnerControls"/>
    </lcf76f155ced4ddcb4097134ff3c332f>
    <TaxCatchAll xmlns="f721ac41-7ecf-4c5b-accc-8fa701ecfabb" xsi:nil="true"/>
  </documentManagement>
</p:properties>
</file>

<file path=customXml/itemProps1.xml><?xml version="1.0" encoding="utf-8"?>
<ds:datastoreItem xmlns:ds="http://schemas.openxmlformats.org/officeDocument/2006/customXml" ds:itemID="{A3368A42-B42B-42FE-848D-70E601C0C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60e796-a7b3-49db-98a0-636e5f8c8eef"/>
    <ds:schemaRef ds:uri="f721ac41-7ecf-4c5b-accc-8fa701ecfa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AD255-C890-40AF-8D3B-B7F4B6A34FAA}">
  <ds:schemaRefs>
    <ds:schemaRef ds:uri="http://schemas.microsoft.com/sharepoint/v3/contenttype/forms"/>
  </ds:schemaRefs>
</ds:datastoreItem>
</file>

<file path=customXml/itemProps3.xml><?xml version="1.0" encoding="utf-8"?>
<ds:datastoreItem xmlns:ds="http://schemas.openxmlformats.org/officeDocument/2006/customXml" ds:itemID="{A7FB5F8C-60E4-4829-A398-06EDB64BDA90}">
  <ds:schemaRefs>
    <ds:schemaRef ds:uri="http://schemas.microsoft.com/office/2006/metadata/properties"/>
    <ds:schemaRef ds:uri="http://purl.org/dc/dcmitype/"/>
    <ds:schemaRef ds:uri="http://schemas.microsoft.com/office/infopath/2007/PartnerControls"/>
    <ds:schemaRef ds:uri="http://purl.org/dc/terms/"/>
    <ds:schemaRef ds:uri="f721ac41-7ecf-4c5b-accc-8fa701ecfabb"/>
    <ds:schemaRef ds:uri="http://schemas.openxmlformats.org/package/2006/metadata/core-properties"/>
    <ds:schemaRef ds:uri="http://schemas.microsoft.com/office/2006/documentManagement/types"/>
    <ds:schemaRef ds:uri="ba60e796-a7b3-49db-98a0-636e5f8c8eef"/>
    <ds:schemaRef ds:uri="http://schemas.microsoft.com/sharepoint/v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Instructions</vt:lpstr>
      <vt:lpstr>Site Info</vt:lpstr>
      <vt:lpstr>Audit Tool</vt:lpstr>
      <vt:lpstr>Animal Benchmarks</vt:lpstr>
      <vt:lpstr>Audit Report</vt:lpstr>
      <vt:lpstr>'Site Info'!five</vt:lpstr>
      <vt:lpstr>five</vt:lpstr>
      <vt:lpstr>'Site Info'!NAfive</vt:lpstr>
      <vt:lpstr>NAfive</vt:lpstr>
      <vt:lpstr>'Site Info'!NAten</vt:lpstr>
      <vt:lpstr>NAten</vt:lpstr>
      <vt:lpstr>'Site Info'!NAtwo</vt:lpstr>
      <vt:lpstr>NAtwo</vt:lpstr>
      <vt:lpstr>'Site Info'!notobserved</vt:lpstr>
      <vt:lpstr>notobserved</vt:lpstr>
      <vt:lpstr>'Site Info'!One</vt:lpstr>
      <vt:lpstr>One</vt:lpstr>
      <vt:lpstr>'Site Info'!pass</vt:lpstr>
      <vt:lpstr>pass</vt:lpstr>
      <vt:lpstr>'Audit Report'!Print_Area</vt:lpstr>
      <vt:lpstr>'Audit Tool'!Print_Area</vt:lpstr>
      <vt:lpstr>'Site Info'!Print_Area</vt:lpstr>
      <vt:lpstr>'Site Info'!ten</vt:lpstr>
      <vt:lpstr>ten</vt:lpstr>
      <vt:lpstr>'Site Info'!Transport</vt:lpstr>
      <vt:lpstr>Transport</vt:lpstr>
      <vt:lpstr>'Site Info'!two</vt:lpstr>
      <vt:lpstr>two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Wetter</dc:creator>
  <cp:keywords/>
  <dc:description/>
  <cp:lastModifiedBy>Ashley Parrish</cp:lastModifiedBy>
  <cp:revision/>
  <dcterms:created xsi:type="dcterms:W3CDTF">2026-03-19T19:26:52Z</dcterms:created>
  <dcterms:modified xsi:type="dcterms:W3CDTF">2026-04-03T14:56:49Z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2014-04-18T16:41:28Z</dcterms:created>
  <dc:creator>paula</dc:creator>
  <dc:description/>
  <dc:language>en-US</dc:language>
  <cp:lastModifiedBy>Stephanie Wetter</cp:lastModifiedBy>
  <dcterms:modified xsi:type="dcterms:W3CDTF">2026-03-19T02:10:24Z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0x0101005FE4AABC7FF68445A65C66DBF7987F3F</vt:lpwstr>
  </property>
  <property fmtid="{D5CDD505-2E9C-101B-9397-08002B2CF9AE}" pid="3" name="MediaServiceImageTags">
    <vt:lpwstr/>
  </property>
</Properties>
</file>